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460" activeTab="0"/>
  </bookViews>
  <sheets>
    <sheet name="CC-NEW A3" sheetId="1" r:id="rId1"/>
    <sheet name="CC-NEW A4" sheetId="2" r:id="rId2"/>
    <sheet name="CC-REFURB (2 Series)" sheetId="3" r:id="rId3"/>
  </sheets>
  <definedNames>
    <definedName name="_xlnm.Print_Area" localSheetId="0">'CC-NEW A3'!$A$1:$G$65</definedName>
    <definedName name="_xlnm.Print_Area" localSheetId="1">'CC-NEW A4'!$A$1:$G$61</definedName>
    <definedName name="_xlnm.Print_Area" localSheetId="2">'CC-REFURB (2 Series)'!$A$1:$G$64</definedName>
    <definedName name="Z_51E126CF_FEEE_4D0E_A99B_A18AD8EDF113_.wvu.PrintArea" localSheetId="1" hidden="1">'CC-NEW A4'!$A$1:$G$61</definedName>
  </definedNames>
  <calcPr fullCalcOnLoad="1"/>
</workbook>
</file>

<file path=xl/sharedStrings.xml><?xml version="1.0" encoding="utf-8"?>
<sst xmlns="http://schemas.openxmlformats.org/spreadsheetml/2006/main" count="288" uniqueCount="150">
  <si>
    <t>Model</t>
  </si>
  <si>
    <t>Description</t>
  </si>
  <si>
    <t>SRP</t>
  </si>
  <si>
    <t>Consumables &amp; Installation</t>
  </si>
  <si>
    <t>#</t>
  </si>
  <si>
    <t>Miscellaneous</t>
  </si>
  <si>
    <t>Gross Profit</t>
  </si>
  <si>
    <t>Net Profit to CBS</t>
  </si>
  <si>
    <t>Lease Rate</t>
  </si>
  <si>
    <t>Dealer Cost</t>
  </si>
  <si>
    <t>Accessories</t>
  </si>
  <si>
    <t>Dual 1,500 Sheet paper Tray</t>
  </si>
  <si>
    <t>Fax System</t>
  </si>
  <si>
    <t>Stand</t>
  </si>
  <si>
    <t>Copier stand</t>
  </si>
  <si>
    <t>Black Toner</t>
  </si>
  <si>
    <t>B&amp;W</t>
  </si>
  <si>
    <t>Color</t>
  </si>
  <si>
    <t>Stairs</t>
  </si>
  <si>
    <t>Total Care - Service &amp; Toner</t>
  </si>
  <si>
    <t>Total B&amp;W copies included</t>
  </si>
  <si>
    <t>Total Color copies included</t>
  </si>
  <si>
    <t>Current Lease Payoff</t>
  </si>
  <si>
    <t>Monthly Payment including Sales Tax</t>
  </si>
  <si>
    <t>Total Cost</t>
  </si>
  <si>
    <t>Monthly Payment without sales tax</t>
  </si>
  <si>
    <t>Verified By:</t>
  </si>
  <si>
    <t>Approved By:</t>
  </si>
  <si>
    <t>____________________________________</t>
  </si>
  <si>
    <t>Print Name:</t>
  </si>
  <si>
    <t>Date:</t>
  </si>
  <si>
    <t>___________________</t>
  </si>
  <si>
    <t>Delivery Contact:</t>
  </si>
  <si>
    <t>Comments:</t>
  </si>
  <si>
    <t>Sales Rep:</t>
  </si>
  <si>
    <t>Customer:</t>
  </si>
  <si>
    <t>Total Funding Amount</t>
  </si>
  <si>
    <r>
      <t xml:space="preserve">Stairs - No Elevator                 </t>
    </r>
    <r>
      <rPr>
        <sz val="9"/>
        <color indexed="10"/>
        <rFont val="Arial"/>
        <family val="2"/>
      </rPr>
      <t>How Many Steps:</t>
    </r>
  </si>
  <si>
    <t>Total Cost:</t>
  </si>
  <si>
    <t>DP-5100</t>
  </si>
  <si>
    <t>PF-5130</t>
  </si>
  <si>
    <t>PF-5140</t>
  </si>
  <si>
    <t>DP-7100</t>
  </si>
  <si>
    <t>DP-7110</t>
  </si>
  <si>
    <t>1,000 Sheet Finisher</t>
  </si>
  <si>
    <t>4,000 Sheet Finisher</t>
  </si>
  <si>
    <t>PF-7110</t>
  </si>
  <si>
    <t>Fax System 12</t>
  </si>
  <si>
    <t>Fax Board</t>
  </si>
  <si>
    <t>Install Copier</t>
  </si>
  <si>
    <t>Delivery &amp; Installation (Up to 5 computers/drivers)</t>
  </si>
  <si>
    <t>Install Computer</t>
  </si>
  <si>
    <t>Each Additional Computer/Driver installation</t>
  </si>
  <si>
    <t>Set up</t>
  </si>
  <si>
    <t>Refurb Cost</t>
  </si>
  <si>
    <t xml:space="preserve">Fax System </t>
  </si>
  <si>
    <t>35/35 PPM A3 Color Refurbished</t>
  </si>
  <si>
    <t>35/35 PPM A3 B&amp;W Refurbished</t>
  </si>
  <si>
    <t>45/45 PPM A3 B&amp;W Refurbished</t>
  </si>
  <si>
    <t>55/50 PPM A3 B&amp;W Refurbished</t>
  </si>
  <si>
    <t xml:space="preserve">Storage of Customer's Previous Copier </t>
  </si>
  <si>
    <t>Returning Customer's Previous Copier back to the Leasing Co.</t>
  </si>
  <si>
    <t>PF-5120</t>
  </si>
  <si>
    <t>_______________________________</t>
  </si>
  <si>
    <t>Total SRP:</t>
  </si>
  <si>
    <t>*Max. Overbook for FMV or $1.00  = 125% SRP New Only:</t>
  </si>
  <si>
    <t>__________________________________</t>
  </si>
  <si>
    <t>_____________________</t>
  </si>
  <si>
    <t>Surge Protector</t>
  </si>
  <si>
    <t>Power Surge Protector</t>
  </si>
  <si>
    <t>Black Toner &amp; set up</t>
  </si>
  <si>
    <t>Cyan, Magenta &amp; Yellow Toner &amp; set up</t>
  </si>
  <si>
    <t>Set up Copier &amp; Accessories</t>
  </si>
  <si>
    <t>Delivery Date:</t>
  </si>
  <si>
    <t>Time:</t>
  </si>
  <si>
    <r>
      <t xml:space="preserve">40 PPM A3 B&amp;W MFP  </t>
    </r>
    <r>
      <rPr>
        <b/>
        <i/>
        <sz val="9"/>
        <color indexed="10"/>
        <rFont val="Arial"/>
        <family val="2"/>
      </rPr>
      <t xml:space="preserve">              NEW</t>
    </r>
  </si>
  <si>
    <t>500 Sheet Paper Tray - Legal</t>
  </si>
  <si>
    <t>Copier Cabinet Stand</t>
  </si>
  <si>
    <t xml:space="preserve">32/32 PPM A4 Color MFP </t>
  </si>
  <si>
    <t>37/37 PPM A4 Color MFP</t>
  </si>
  <si>
    <t xml:space="preserve">42/42 PPM A4 Color MFP </t>
  </si>
  <si>
    <r>
      <t xml:space="preserve">500 Sheet X 2 Paper Tray </t>
    </r>
    <r>
      <rPr>
        <sz val="8"/>
        <rFont val="Arial"/>
        <family val="2"/>
      </rPr>
      <t>(Requires PF-5120)</t>
    </r>
  </si>
  <si>
    <r>
      <t xml:space="preserve">2,000 Sheet Paper Tray </t>
    </r>
    <r>
      <rPr>
        <sz val="8"/>
        <rFont val="Arial"/>
        <family val="2"/>
      </rPr>
      <t>(Requires PF-5120)</t>
    </r>
  </si>
  <si>
    <t>140 Sheet RADP</t>
  </si>
  <si>
    <t>DF-7120</t>
  </si>
  <si>
    <t>DF-7110</t>
  </si>
  <si>
    <t>AK-7110</t>
  </si>
  <si>
    <t>4,000 Sheet Finisher (65 Sheet Staple)</t>
  </si>
  <si>
    <t>Attachment Kit for DF-7120/DF-7110/DF-7130</t>
  </si>
  <si>
    <t>Dual 1,500 Sheet Paper Trays - Letter</t>
  </si>
  <si>
    <t>CS 308ci</t>
  </si>
  <si>
    <t>CS 358ci</t>
  </si>
  <si>
    <t>CS 408ci</t>
  </si>
  <si>
    <t>CS 508ci</t>
  </si>
  <si>
    <t xml:space="preserve">52/42 PPM A4 Color MFP </t>
  </si>
  <si>
    <t>DP-5120</t>
  </si>
  <si>
    <t>Fax Board for 308ci</t>
  </si>
  <si>
    <t>75 Sheet DSDP for the 508ci/ 408ci/358ci</t>
  </si>
  <si>
    <t>75 Sheet RADP for the 508ci/408ci/358ci</t>
  </si>
  <si>
    <t>Fax Board for 508ci/408ci/358ci</t>
  </si>
  <si>
    <t>Delivery &amp; Installation up to 5 computers</t>
  </si>
  <si>
    <t>CS/TA 3252ci</t>
  </si>
  <si>
    <t>CS/TA 3552ci</t>
  </si>
  <si>
    <t>CS/TA 4052ci</t>
  </si>
  <si>
    <t>CS/TA 5052ci</t>
  </si>
  <si>
    <t>CS/TA 4002i</t>
  </si>
  <si>
    <t>CS/TA 5002i</t>
  </si>
  <si>
    <t>CS/TA 6002i</t>
  </si>
  <si>
    <t>CS/TA 6052ci</t>
  </si>
  <si>
    <t>60/55 PPM A3 Color Refurbished</t>
  </si>
  <si>
    <t xml:space="preserve">32/32 PPM A3 Color Refurbished </t>
  </si>
  <si>
    <t>40/40 PPM A3 Color Refurbished</t>
  </si>
  <si>
    <t>50/50 PPM A3 Color Refurbished</t>
  </si>
  <si>
    <r>
      <t xml:space="preserve">140 </t>
    </r>
    <r>
      <rPr>
        <sz val="8.5"/>
        <rFont val="Arial"/>
        <family val="2"/>
      </rPr>
      <t xml:space="preserve">Sheet Reversing Automatic Document Processor </t>
    </r>
  </si>
  <si>
    <r>
      <t>270</t>
    </r>
    <r>
      <rPr>
        <sz val="8.5"/>
        <rFont val="Arial"/>
        <family val="2"/>
      </rPr>
      <t xml:space="preserve"> Sheet Dual Scan Document Processor</t>
    </r>
  </si>
  <si>
    <t>AK-7100</t>
  </si>
  <si>
    <t xml:space="preserve">Attachment Kit for DF-7120 &amp; DF-7110 </t>
  </si>
  <si>
    <t>*Max. Overbook for FMV or $1.00  = 65% SRP Refurb Only:</t>
  </si>
  <si>
    <t>CS 4054ci</t>
  </si>
  <si>
    <r>
      <t xml:space="preserve">25/25 PPM A3 Color MFP           </t>
    </r>
    <r>
      <rPr>
        <b/>
        <i/>
        <sz val="9"/>
        <color indexed="10"/>
        <rFont val="Arial"/>
        <family val="2"/>
      </rPr>
      <t>NEW</t>
    </r>
  </si>
  <si>
    <t>CS 2554ci</t>
  </si>
  <si>
    <t>CS 4004i</t>
  </si>
  <si>
    <t>DP-7150</t>
  </si>
  <si>
    <t>DP-7160</t>
  </si>
  <si>
    <t>320 Sheet DSDP</t>
  </si>
  <si>
    <t>PF-7150</t>
  </si>
  <si>
    <t>DF-7140</t>
  </si>
  <si>
    <t>36 Months - FMV - Zero Down - Over $3K</t>
  </si>
  <si>
    <t>39 Months - FMV - Zero Down - Over $3K</t>
  </si>
  <si>
    <t>48 Months - FMV - Zero Down - Over $3K</t>
  </si>
  <si>
    <t>60 Months - FMV - Zero Down - Over $3K</t>
  </si>
  <si>
    <t>63 Months - FMV - Zero Down - Over $3K</t>
  </si>
  <si>
    <t>Company Name:</t>
  </si>
  <si>
    <t>Entrepreneur:</t>
  </si>
  <si>
    <t>Hagah Enterprises</t>
  </si>
  <si>
    <t>Hagah Enterprises Inc.</t>
  </si>
  <si>
    <t>J Anthony Services</t>
  </si>
  <si>
    <t>Recruited By:</t>
  </si>
  <si>
    <t>Cyan, Magenta &amp; Yellow Toner</t>
  </si>
  <si>
    <t>UG-36</t>
  </si>
  <si>
    <t>Speed License Upgrade to 35 PPM (CS 3554ci)</t>
  </si>
  <si>
    <r>
      <t xml:space="preserve">40/40 PPM A3 Color MFP           </t>
    </r>
    <r>
      <rPr>
        <b/>
        <i/>
        <sz val="9"/>
        <color indexed="10"/>
        <rFont val="Arial"/>
        <family val="2"/>
      </rPr>
      <t>NEW</t>
    </r>
  </si>
  <si>
    <t>UG-37</t>
  </si>
  <si>
    <t>Speed License Upgrade to 50 PPM (CS 5054ci)</t>
  </si>
  <si>
    <t>UG-38</t>
  </si>
  <si>
    <t>Speed License Upgrade to 60 PPM (CS 6054ci)</t>
  </si>
  <si>
    <t>UG-39</t>
  </si>
  <si>
    <t>Speed License Upgrade to 50 PPM (CS 5004i)</t>
  </si>
  <si>
    <t>UG-40</t>
  </si>
  <si>
    <t>Speed License Upgrade to 60 PPM (CS 6004i)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</si>
</sst>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&quot;$&quot;#,##0.000"/>
    <numFmt numFmtId="168" formatCode="#,##0.000"/>
    <numFmt numFmtId="169" formatCode="&quot;$&quot;#,##0.0"/>
    <numFmt numFmtId="170" formatCode="#,##0.0000"/>
    <numFmt numFmtId="171" formatCode="[$-409]dddd\,\ mmmm\ dd\,\ yyyy"/>
    <numFmt numFmtId="172" formatCode="mmm\-yyyy"/>
  </numFmts>
  <fonts count="74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42"/>
      <name val="Arial"/>
      <family val="2"/>
    </font>
    <font>
      <b/>
      <sz val="9"/>
      <name val="Arial"/>
      <family val="2"/>
    </font>
    <font>
      <b/>
      <i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8.5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1"/>
      <color rgb="FF0000FF"/>
      <name val="Arial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5" fontId="1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2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165" fontId="8" fillId="0" borderId="0" xfId="0" applyNumberFormat="1" applyFont="1" applyAlignment="1">
      <alignment horizontal="center"/>
    </xf>
    <xf numFmtId="165" fontId="0" fillId="0" borderId="0" xfId="0" applyNumberFormat="1" applyFont="1" applyFill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9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165" fontId="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65" fontId="19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6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5" fontId="16" fillId="0" borderId="0" xfId="0" applyNumberFormat="1" applyFont="1" applyFill="1" applyAlignment="1" applyProtection="1">
      <alignment/>
      <protection/>
    </xf>
    <xf numFmtId="165" fontId="18" fillId="0" borderId="0" xfId="0" applyNumberFormat="1" applyFont="1" applyFill="1" applyAlignment="1" applyProtection="1">
      <alignment/>
      <protection/>
    </xf>
    <xf numFmtId="165" fontId="17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/>
      <protection/>
    </xf>
    <xf numFmtId="165" fontId="21" fillId="0" borderId="0" xfId="0" applyNumberFormat="1" applyFont="1" applyFill="1" applyAlignment="1" applyProtection="1">
      <alignment/>
      <protection/>
    </xf>
    <xf numFmtId="165" fontId="23" fillId="0" borderId="0" xfId="0" applyNumberFormat="1" applyFont="1" applyFill="1" applyAlignment="1" applyProtection="1">
      <alignment/>
      <protection/>
    </xf>
    <xf numFmtId="165" fontId="22" fillId="0" borderId="0" xfId="0" applyNumberFormat="1" applyFont="1" applyFill="1" applyAlignment="1" applyProtection="1">
      <alignment/>
      <protection/>
    </xf>
    <xf numFmtId="165" fontId="24" fillId="0" borderId="0" xfId="0" applyNumberFormat="1" applyFont="1" applyFill="1" applyAlignment="1">
      <alignment/>
    </xf>
    <xf numFmtId="165" fontId="23" fillId="0" borderId="0" xfId="0" applyNumberFormat="1" applyFont="1" applyFill="1" applyAlignment="1">
      <alignment/>
    </xf>
    <xf numFmtId="0" fontId="16" fillId="0" borderId="0" xfId="0" applyFont="1" applyFill="1" applyAlignment="1" applyProtection="1">
      <alignment horizontal="center"/>
      <protection/>
    </xf>
    <xf numFmtId="164" fontId="24" fillId="0" borderId="0" xfId="0" applyNumberFormat="1" applyFont="1" applyFill="1" applyAlignment="1" applyProtection="1">
      <alignment/>
      <protection/>
    </xf>
    <xf numFmtId="164" fontId="25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165" fontId="24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 horizontal="right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65" fontId="24" fillId="0" borderId="0" xfId="0" applyNumberFormat="1" applyFont="1" applyFill="1" applyAlignment="1" applyProtection="1">
      <alignment horizontal="center"/>
      <protection/>
    </xf>
    <xf numFmtId="167" fontId="23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23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5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 locked="0"/>
    </xf>
    <xf numFmtId="165" fontId="2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  <xf numFmtId="165" fontId="23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165" fontId="23" fillId="0" borderId="0" xfId="0" applyNumberFormat="1" applyFont="1" applyFill="1" applyAlignment="1" applyProtection="1">
      <alignment horizontal="right"/>
      <protection/>
    </xf>
    <xf numFmtId="0" fontId="21" fillId="0" borderId="0" xfId="0" applyFont="1" applyFill="1" applyAlignment="1" applyProtection="1">
      <alignment horizontal="right"/>
      <protection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65" fontId="8" fillId="0" borderId="0" xfId="0" applyNumberFormat="1" applyFont="1" applyFill="1" applyAlignment="1">
      <alignment/>
    </xf>
    <xf numFmtId="0" fontId="9" fillId="0" borderId="0" xfId="0" applyFont="1" applyFill="1" applyAlignment="1" applyProtection="1">
      <alignment horizontal="right"/>
      <protection/>
    </xf>
    <xf numFmtId="0" fontId="70" fillId="0" borderId="0" xfId="0" applyFont="1" applyFill="1" applyBorder="1" applyAlignment="1">
      <alignment horizontal="right"/>
    </xf>
    <xf numFmtId="165" fontId="71" fillId="0" borderId="0" xfId="0" applyNumberFormat="1" applyFont="1" applyFill="1" applyBorder="1" applyAlignment="1">
      <alignment/>
    </xf>
    <xf numFmtId="165" fontId="72" fillId="0" borderId="0" xfId="0" applyNumberFormat="1" applyFont="1" applyFill="1" applyAlignment="1">
      <alignment horizontal="center"/>
    </xf>
    <xf numFmtId="165" fontId="73" fillId="0" borderId="0" xfId="0" applyNumberFormat="1" applyFont="1" applyFill="1" applyAlignment="1">
      <alignment/>
    </xf>
    <xf numFmtId="165" fontId="0" fillId="0" borderId="0" xfId="0" applyNumberFormat="1" applyFont="1" applyFill="1" applyAlignment="1" applyProtection="1">
      <alignment horizontal="right"/>
      <protection/>
    </xf>
    <xf numFmtId="9" fontId="0" fillId="0" borderId="0" xfId="0" applyNumberFormat="1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horizontal="right" vertical="center"/>
      <protection/>
    </xf>
    <xf numFmtId="165" fontId="8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165" fontId="22" fillId="0" borderId="0" xfId="0" applyNumberFormat="1" applyFont="1" applyFill="1" applyAlignment="1">
      <alignment horizontal="center"/>
    </xf>
    <xf numFmtId="165" fontId="21" fillId="0" borderId="0" xfId="0" applyNumberFormat="1" applyFont="1" applyFill="1" applyAlignment="1" applyProtection="1">
      <alignment horizontal="center"/>
      <protection/>
    </xf>
    <xf numFmtId="0" fontId="7" fillId="6" borderId="0" xfId="0" applyFont="1" applyFill="1" applyAlignment="1" applyProtection="1">
      <alignment horizontal="left"/>
      <protection locked="0"/>
    </xf>
    <xf numFmtId="0" fontId="0" fillId="6" borderId="0" xfId="0" applyFont="1" applyFill="1" applyAlignment="1" applyProtection="1">
      <alignment horizontal="left"/>
      <protection locked="0"/>
    </xf>
    <xf numFmtId="165" fontId="8" fillId="6" borderId="0" xfId="0" applyNumberFormat="1" applyFont="1" applyFill="1" applyAlignment="1" applyProtection="1">
      <alignment horizontal="center"/>
      <protection locked="0"/>
    </xf>
    <xf numFmtId="165" fontId="0" fillId="6" borderId="0" xfId="0" applyNumberFormat="1" applyFont="1" applyFill="1" applyAlignment="1" applyProtection="1">
      <alignment horizontal="center"/>
      <protection locked="0"/>
    </xf>
    <xf numFmtId="0" fontId="8" fillId="6" borderId="0" xfId="0" applyFont="1" applyFill="1" applyAlignment="1" applyProtection="1">
      <alignment horizontal="center"/>
      <protection locked="0"/>
    </xf>
    <xf numFmtId="14" fontId="0" fillId="6" borderId="0" xfId="0" applyNumberFormat="1" applyFont="1" applyFill="1" applyAlignment="1" applyProtection="1">
      <alignment/>
      <protection locked="0"/>
    </xf>
    <xf numFmtId="14" fontId="0" fillId="6" borderId="0" xfId="0" applyNumberFormat="1" applyFont="1" applyFill="1" applyAlignment="1" applyProtection="1">
      <alignment horizontal="center"/>
      <protection locked="0"/>
    </xf>
    <xf numFmtId="18" fontId="0" fillId="6" borderId="0" xfId="0" applyNumberFormat="1" applyFont="1" applyFill="1" applyAlignment="1" applyProtection="1">
      <alignment/>
      <protection locked="0"/>
    </xf>
    <xf numFmtId="0" fontId="21" fillId="6" borderId="0" xfId="0" applyFont="1" applyFill="1" applyAlignment="1" applyProtection="1">
      <alignment horizontal="center"/>
      <protection locked="0"/>
    </xf>
    <xf numFmtId="0" fontId="21" fillId="6" borderId="0" xfId="0" applyFont="1" applyFill="1" applyAlignment="1" applyProtection="1">
      <alignment/>
      <protection locked="0"/>
    </xf>
    <xf numFmtId="165" fontId="21" fillId="6" borderId="0" xfId="0" applyNumberFormat="1" applyFont="1" applyFill="1" applyAlignment="1" applyProtection="1">
      <alignment/>
      <protection locked="0"/>
    </xf>
    <xf numFmtId="3" fontId="21" fillId="6" borderId="0" xfId="0" applyNumberFormat="1" applyFont="1" applyFill="1" applyAlignment="1" applyProtection="1">
      <alignment/>
      <protection locked="0"/>
    </xf>
    <xf numFmtId="168" fontId="21" fillId="6" borderId="0" xfId="0" applyNumberFormat="1" applyFont="1" applyFill="1" applyAlignment="1" applyProtection="1">
      <alignment/>
      <protection locked="0"/>
    </xf>
    <xf numFmtId="165" fontId="0" fillId="6" borderId="0" xfId="0" applyNumberFormat="1" applyFont="1" applyFill="1" applyAlignment="1" applyProtection="1">
      <alignment/>
      <protection locked="0"/>
    </xf>
    <xf numFmtId="0" fontId="21" fillId="6" borderId="0" xfId="0" applyFont="1" applyFill="1" applyAlignment="1" applyProtection="1">
      <alignment horizontal="right"/>
      <protection locked="0"/>
    </xf>
    <xf numFmtId="9" fontId="0" fillId="6" borderId="0" xfId="0" applyNumberFormat="1" applyFont="1" applyFill="1" applyAlignment="1" applyProtection="1">
      <alignment horizontal="center"/>
      <protection locked="0"/>
    </xf>
    <xf numFmtId="0" fontId="21" fillId="6" borderId="0" xfId="0" applyFont="1" applyFill="1" applyAlignment="1" applyProtection="1">
      <alignment/>
      <protection/>
    </xf>
    <xf numFmtId="170" fontId="21" fillId="6" borderId="0" xfId="0" applyNumberFormat="1" applyFont="1" applyFill="1" applyAlignment="1" applyProtection="1">
      <alignment/>
      <protection locked="0"/>
    </xf>
    <xf numFmtId="165" fontId="24" fillId="6" borderId="0" xfId="0" applyNumberFormat="1" applyFont="1" applyFill="1" applyAlignment="1" applyProtection="1">
      <alignment/>
      <protection locked="0"/>
    </xf>
    <xf numFmtId="165" fontId="0" fillId="6" borderId="0" xfId="0" applyNumberFormat="1" applyFont="1" applyFill="1" applyAlignment="1" applyProtection="1">
      <alignment horizontal="right"/>
      <protection locked="0"/>
    </xf>
    <xf numFmtId="165" fontId="21" fillId="6" borderId="0" xfId="0" applyNumberFormat="1" applyFont="1" applyFill="1" applyAlignment="1" applyProtection="1">
      <alignment horizontal="center"/>
      <protection locked="0"/>
    </xf>
    <xf numFmtId="0" fontId="0" fillId="6" borderId="0" xfId="0" applyFont="1" applyFill="1" applyAlignment="1" applyProtection="1">
      <alignment horizontal="center"/>
      <protection locked="0"/>
    </xf>
    <xf numFmtId="165" fontId="23" fillId="6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view="pageLayout" zoomScale="145" zoomScaleNormal="130" zoomScalePageLayoutView="145" workbookViewId="0" topLeftCell="A1">
      <selection activeCell="F20" sqref="F20"/>
    </sheetView>
  </sheetViews>
  <sheetFormatPr defaultColWidth="9.140625" defaultRowHeight="12.75"/>
  <cols>
    <col min="1" max="1" width="5.28125" style="1" customWidth="1"/>
    <col min="2" max="2" width="11.8515625" style="0" customWidth="1"/>
    <col min="3" max="3" width="40.140625" style="0" customWidth="1"/>
    <col min="4" max="4" width="14.140625" style="13" customWidth="1"/>
    <col min="5" max="5" width="14.57421875" style="11" customWidth="1"/>
    <col min="6" max="6" width="6.140625" style="0" customWidth="1"/>
    <col min="7" max="7" width="14.00390625" style="0" customWidth="1"/>
  </cols>
  <sheetData>
    <row r="1" spans="1:7" s="6" customFormat="1" ht="19.5" customHeight="1">
      <c r="A1" s="5"/>
      <c r="B1" s="34" t="s">
        <v>35</v>
      </c>
      <c r="C1" s="108"/>
      <c r="D1" s="35" t="s">
        <v>133</v>
      </c>
      <c r="E1" s="107" t="s">
        <v>134</v>
      </c>
      <c r="F1" s="36" t="s">
        <v>30</v>
      </c>
      <c r="G1" s="113"/>
    </row>
    <row r="2" spans="2:7" ht="16.5" customHeight="1">
      <c r="B2" s="29" t="s">
        <v>32</v>
      </c>
      <c r="C2" s="109"/>
      <c r="D2" s="30" t="s">
        <v>73</v>
      </c>
      <c r="E2" s="114"/>
      <c r="F2" s="104" t="s">
        <v>74</v>
      </c>
      <c r="G2" s="115"/>
    </row>
    <row r="3" spans="2:7" ht="16.5" customHeight="1">
      <c r="B3" s="33" t="s">
        <v>33</v>
      </c>
      <c r="C3" s="109"/>
      <c r="D3" s="110"/>
      <c r="E3" s="111"/>
      <c r="F3" s="112"/>
      <c r="G3" s="113"/>
    </row>
    <row r="4" spans="1:5" s="6" customFormat="1" ht="12.75" customHeight="1">
      <c r="A4" s="5"/>
      <c r="B4" s="18"/>
      <c r="C4" s="19"/>
      <c r="D4" s="9"/>
      <c r="E4" s="7"/>
    </row>
    <row r="5" spans="1:7" s="43" customFormat="1" ht="18.75" customHeight="1">
      <c r="A5" s="17" t="s">
        <v>4</v>
      </c>
      <c r="B5" s="17" t="s">
        <v>0</v>
      </c>
      <c r="C5" s="40" t="s">
        <v>1</v>
      </c>
      <c r="D5" s="41" t="s">
        <v>2</v>
      </c>
      <c r="E5" s="42" t="s">
        <v>9</v>
      </c>
      <c r="G5" s="72" t="s">
        <v>24</v>
      </c>
    </row>
    <row r="6" spans="1:7" s="50" customFormat="1" ht="10.5" customHeight="1">
      <c r="A6" s="116"/>
      <c r="B6" s="51" t="s">
        <v>120</v>
      </c>
      <c r="C6" s="51" t="s">
        <v>119</v>
      </c>
      <c r="D6" s="52">
        <v>11263</v>
      </c>
      <c r="E6" s="53">
        <v>4506</v>
      </c>
      <c r="F6" s="51"/>
      <c r="G6" s="53">
        <f>SUM(A6*E6)</f>
        <v>0</v>
      </c>
    </row>
    <row r="7" spans="1:7" s="50" customFormat="1" ht="10.5" customHeight="1">
      <c r="A7" s="116"/>
      <c r="B7" s="51" t="s">
        <v>139</v>
      </c>
      <c r="C7" s="51" t="s">
        <v>140</v>
      </c>
      <c r="D7" s="52">
        <v>1532</v>
      </c>
      <c r="E7" s="53">
        <v>919</v>
      </c>
      <c r="F7" s="51"/>
      <c r="G7" s="53">
        <f aca="true" t="shared" si="0" ref="G7:G13">SUM(A7*E7)</f>
        <v>0</v>
      </c>
    </row>
    <row r="8" spans="1:7" s="50" customFormat="1" ht="10.5" customHeight="1">
      <c r="A8" s="116"/>
      <c r="B8" s="51" t="s">
        <v>118</v>
      </c>
      <c r="C8" s="51" t="s">
        <v>141</v>
      </c>
      <c r="D8" s="52">
        <v>17275</v>
      </c>
      <c r="E8" s="53">
        <v>6910</v>
      </c>
      <c r="F8" s="51"/>
      <c r="G8" s="53">
        <f t="shared" si="0"/>
        <v>0</v>
      </c>
    </row>
    <row r="9" spans="1:7" s="50" customFormat="1" ht="10.5" customHeight="1">
      <c r="A9" s="116"/>
      <c r="B9" s="51" t="s">
        <v>142</v>
      </c>
      <c r="C9" s="51" t="s">
        <v>143</v>
      </c>
      <c r="D9" s="52">
        <v>1695</v>
      </c>
      <c r="E9" s="53">
        <v>1017</v>
      </c>
      <c r="F9" s="51"/>
      <c r="G9" s="53">
        <f t="shared" si="0"/>
        <v>0</v>
      </c>
    </row>
    <row r="10" spans="1:7" s="50" customFormat="1" ht="10.5" customHeight="1">
      <c r="A10" s="116"/>
      <c r="B10" s="51" t="s">
        <v>144</v>
      </c>
      <c r="C10" s="51" t="s">
        <v>145</v>
      </c>
      <c r="D10" s="52">
        <v>4326</v>
      </c>
      <c r="E10" s="53">
        <v>2596</v>
      </c>
      <c r="F10" s="51"/>
      <c r="G10" s="53">
        <f t="shared" si="0"/>
        <v>0</v>
      </c>
    </row>
    <row r="11" spans="1:7" s="50" customFormat="1" ht="10.5" customHeight="1">
      <c r="A11" s="116"/>
      <c r="B11" s="51" t="s">
        <v>121</v>
      </c>
      <c r="C11" s="51" t="s">
        <v>75</v>
      </c>
      <c r="D11" s="52">
        <v>11002</v>
      </c>
      <c r="E11" s="53">
        <v>4401</v>
      </c>
      <c r="F11" s="51"/>
      <c r="G11" s="53">
        <f>SUM(A11*E11)</f>
        <v>0</v>
      </c>
    </row>
    <row r="12" spans="1:7" s="50" customFormat="1" ht="10.5" customHeight="1">
      <c r="A12" s="116"/>
      <c r="B12" s="51" t="s">
        <v>146</v>
      </c>
      <c r="C12" s="51" t="s">
        <v>147</v>
      </c>
      <c r="D12" s="52">
        <v>950</v>
      </c>
      <c r="E12" s="53">
        <v>570</v>
      </c>
      <c r="F12" s="51"/>
      <c r="G12" s="53">
        <f t="shared" si="0"/>
        <v>0</v>
      </c>
    </row>
    <row r="13" spans="1:7" s="50" customFormat="1" ht="10.5" customHeight="1">
      <c r="A13" s="116"/>
      <c r="B13" s="51" t="s">
        <v>148</v>
      </c>
      <c r="C13" s="51" t="s">
        <v>149</v>
      </c>
      <c r="D13" s="52">
        <v>2295</v>
      </c>
      <c r="E13" s="53">
        <v>1377</v>
      </c>
      <c r="F13" s="51"/>
      <c r="G13" s="53">
        <f t="shared" si="0"/>
        <v>0</v>
      </c>
    </row>
    <row r="14" spans="1:7" s="39" customFormat="1" ht="18" customHeight="1">
      <c r="A14" s="38"/>
      <c r="B14" s="44"/>
      <c r="C14" s="45" t="s">
        <v>10</v>
      </c>
      <c r="D14" s="46"/>
      <c r="E14" s="47"/>
      <c r="F14" s="44"/>
      <c r="G14" s="73"/>
    </row>
    <row r="15" spans="1:7" s="50" customFormat="1" ht="10.5" customHeight="1">
      <c r="A15" s="116"/>
      <c r="B15" s="51" t="s">
        <v>122</v>
      </c>
      <c r="C15" s="51" t="s">
        <v>83</v>
      </c>
      <c r="D15" s="52">
        <v>1617</v>
      </c>
      <c r="E15" s="53">
        <v>971</v>
      </c>
      <c r="F15" s="51"/>
      <c r="G15" s="53">
        <f aca="true" t="shared" si="1" ref="G15:G23">SUM(A15*E15)</f>
        <v>0</v>
      </c>
    </row>
    <row r="16" spans="1:7" s="50" customFormat="1" ht="10.5" customHeight="1">
      <c r="A16" s="116"/>
      <c r="B16" s="51" t="s">
        <v>123</v>
      </c>
      <c r="C16" s="51" t="s">
        <v>124</v>
      </c>
      <c r="D16" s="52">
        <v>2258</v>
      </c>
      <c r="E16" s="53">
        <v>1355</v>
      </c>
      <c r="F16" s="51"/>
      <c r="G16" s="53">
        <f>SUM(A16*E16)</f>
        <v>0</v>
      </c>
    </row>
    <row r="17" spans="1:7" s="50" customFormat="1" ht="10.5" customHeight="1">
      <c r="A17" s="116"/>
      <c r="B17" s="50" t="s">
        <v>84</v>
      </c>
      <c r="C17" s="50" t="s">
        <v>44</v>
      </c>
      <c r="D17" s="52">
        <v>1754</v>
      </c>
      <c r="E17" s="53">
        <v>1053</v>
      </c>
      <c r="G17" s="53">
        <f t="shared" si="1"/>
        <v>0</v>
      </c>
    </row>
    <row r="18" spans="1:7" s="50" customFormat="1" ht="10.5" customHeight="1">
      <c r="A18" s="116"/>
      <c r="B18" s="51" t="s">
        <v>126</v>
      </c>
      <c r="C18" s="51" t="s">
        <v>87</v>
      </c>
      <c r="D18" s="52">
        <v>2846</v>
      </c>
      <c r="E18" s="53">
        <v>1708</v>
      </c>
      <c r="F18" s="51"/>
      <c r="G18" s="53">
        <f t="shared" si="1"/>
        <v>0</v>
      </c>
    </row>
    <row r="19" spans="1:7" s="50" customFormat="1" ht="10.5" customHeight="1">
      <c r="A19" s="116"/>
      <c r="B19" s="51" t="s">
        <v>86</v>
      </c>
      <c r="C19" s="51" t="s">
        <v>88</v>
      </c>
      <c r="D19" s="52">
        <v>327</v>
      </c>
      <c r="E19" s="53">
        <v>179</v>
      </c>
      <c r="F19" s="51"/>
      <c r="G19" s="53">
        <f t="shared" si="1"/>
        <v>0</v>
      </c>
    </row>
    <row r="20" spans="1:7" s="50" customFormat="1" ht="10.5" customHeight="1">
      <c r="A20" s="116"/>
      <c r="B20" s="51" t="s">
        <v>125</v>
      </c>
      <c r="C20" s="51" t="s">
        <v>89</v>
      </c>
      <c r="D20" s="52">
        <v>1573</v>
      </c>
      <c r="E20" s="53">
        <v>944</v>
      </c>
      <c r="F20" s="51"/>
      <c r="G20" s="53">
        <f t="shared" si="1"/>
        <v>0</v>
      </c>
    </row>
    <row r="21" spans="1:7" s="50" customFormat="1" ht="10.5" customHeight="1">
      <c r="A21" s="116"/>
      <c r="B21" s="51" t="s">
        <v>13</v>
      </c>
      <c r="C21" s="51" t="s">
        <v>77</v>
      </c>
      <c r="D21" s="52">
        <v>358</v>
      </c>
      <c r="E21" s="53">
        <v>268</v>
      </c>
      <c r="F21" s="51"/>
      <c r="G21" s="53">
        <f t="shared" si="1"/>
        <v>0</v>
      </c>
    </row>
    <row r="22" spans="1:7" s="50" customFormat="1" ht="10.5" customHeight="1">
      <c r="A22" s="116"/>
      <c r="B22" s="81" t="s">
        <v>47</v>
      </c>
      <c r="C22" s="51" t="s">
        <v>48</v>
      </c>
      <c r="D22" s="52">
        <v>1315</v>
      </c>
      <c r="E22" s="53">
        <v>791</v>
      </c>
      <c r="F22" s="51"/>
      <c r="G22" s="53">
        <f t="shared" si="1"/>
        <v>0</v>
      </c>
    </row>
    <row r="23" spans="1:7" s="50" customFormat="1" ht="10.5" customHeight="1">
      <c r="A23" s="116"/>
      <c r="B23" s="81" t="s">
        <v>68</v>
      </c>
      <c r="C23" s="51" t="s">
        <v>69</v>
      </c>
      <c r="D23" s="52">
        <v>600</v>
      </c>
      <c r="E23" s="53">
        <v>50</v>
      </c>
      <c r="F23" s="51"/>
      <c r="G23" s="53">
        <f t="shared" si="1"/>
        <v>0</v>
      </c>
    </row>
    <row r="24" spans="1:7" s="39" customFormat="1" ht="20.25" customHeight="1">
      <c r="A24" s="38"/>
      <c r="C24" s="16" t="s">
        <v>5</v>
      </c>
      <c r="D24" s="48"/>
      <c r="E24" s="49"/>
      <c r="G24" s="74"/>
    </row>
    <row r="25" spans="1:7" s="6" customFormat="1" ht="12.75">
      <c r="A25" s="116"/>
      <c r="B25" s="117"/>
      <c r="C25" s="117"/>
      <c r="D25" s="127"/>
      <c r="E25" s="127"/>
      <c r="G25" s="7">
        <f>SUM(A25*E25)</f>
        <v>0</v>
      </c>
    </row>
    <row r="26" spans="1:7" s="50" customFormat="1" ht="10.5" customHeight="1">
      <c r="A26" s="116"/>
      <c r="B26" s="117"/>
      <c r="C26" s="117"/>
      <c r="D26" s="118"/>
      <c r="E26" s="118"/>
      <c r="G26" s="56">
        <f>SUM(A26*E26)</f>
        <v>0</v>
      </c>
    </row>
    <row r="27" spans="1:7" s="50" customFormat="1" ht="10.5" customHeight="1">
      <c r="A27" s="116"/>
      <c r="B27" s="117"/>
      <c r="C27" s="117"/>
      <c r="D27" s="118"/>
      <c r="E27" s="118"/>
      <c r="G27" s="56">
        <f>SUM(A27*E27)</f>
        <v>0</v>
      </c>
    </row>
    <row r="28" spans="1:7" s="50" customFormat="1" ht="10.5" customHeight="1">
      <c r="A28" s="116"/>
      <c r="B28" s="117"/>
      <c r="C28" s="117"/>
      <c r="D28" s="118"/>
      <c r="E28" s="118"/>
      <c r="G28" s="56">
        <f>SUM(A28*E28)</f>
        <v>0</v>
      </c>
    </row>
    <row r="29" spans="1:7" s="2" customFormat="1" ht="19.5" customHeight="1">
      <c r="A29" s="4"/>
      <c r="C29" s="3" t="s">
        <v>3</v>
      </c>
      <c r="D29" s="8"/>
      <c r="E29" s="10"/>
      <c r="G29" s="75"/>
    </row>
    <row r="30" spans="1:7" s="50" customFormat="1" ht="10.5" customHeight="1">
      <c r="A30" s="116"/>
      <c r="B30" s="50" t="s">
        <v>16</v>
      </c>
      <c r="C30" s="50" t="s">
        <v>15</v>
      </c>
      <c r="D30" s="55"/>
      <c r="E30" s="56">
        <v>115</v>
      </c>
      <c r="G30" s="56">
        <f aca="true" t="shared" si="2" ref="G30:G35">SUM(A30*E30)</f>
        <v>0</v>
      </c>
    </row>
    <row r="31" spans="1:7" s="50" customFormat="1" ht="10.5" customHeight="1">
      <c r="A31" s="116"/>
      <c r="B31" s="50" t="s">
        <v>17</v>
      </c>
      <c r="C31" s="50" t="s">
        <v>138</v>
      </c>
      <c r="D31" s="55"/>
      <c r="E31" s="56">
        <v>400</v>
      </c>
      <c r="G31" s="56">
        <f t="shared" si="2"/>
        <v>0</v>
      </c>
    </row>
    <row r="32" spans="1:7" s="50" customFormat="1" ht="10.5" customHeight="1">
      <c r="A32" s="116"/>
      <c r="B32" s="50" t="s">
        <v>53</v>
      </c>
      <c r="C32" s="50" t="s">
        <v>53</v>
      </c>
      <c r="D32" s="55"/>
      <c r="E32" s="87">
        <v>300</v>
      </c>
      <c r="F32" s="86"/>
      <c r="G32" s="56">
        <f t="shared" si="2"/>
        <v>0</v>
      </c>
    </row>
    <row r="33" spans="1:7" s="50" customFormat="1" ht="10.5" customHeight="1">
      <c r="A33" s="116"/>
      <c r="B33" s="50" t="s">
        <v>49</v>
      </c>
      <c r="C33" s="50" t="s">
        <v>100</v>
      </c>
      <c r="D33" s="55"/>
      <c r="E33" s="87">
        <v>500</v>
      </c>
      <c r="F33" s="86"/>
      <c r="G33" s="56">
        <f t="shared" si="2"/>
        <v>0</v>
      </c>
    </row>
    <row r="34" spans="1:7" s="50" customFormat="1" ht="10.5" customHeight="1">
      <c r="A34" s="116"/>
      <c r="B34" s="88" t="s">
        <v>51</v>
      </c>
      <c r="C34" s="50" t="s">
        <v>52</v>
      </c>
      <c r="D34" s="55"/>
      <c r="E34" s="87">
        <v>50</v>
      </c>
      <c r="F34" s="86"/>
      <c r="G34" s="56">
        <f t="shared" si="2"/>
        <v>0</v>
      </c>
    </row>
    <row r="35" spans="1:7" s="50" customFormat="1" ht="10.5" customHeight="1">
      <c r="A35" s="116"/>
      <c r="B35" s="50" t="s">
        <v>18</v>
      </c>
      <c r="C35" s="50" t="s">
        <v>37</v>
      </c>
      <c r="D35" s="126"/>
      <c r="E35" s="56">
        <v>300</v>
      </c>
      <c r="G35" s="56">
        <f t="shared" si="2"/>
        <v>0</v>
      </c>
    </row>
    <row r="36" spans="1:7" s="39" customFormat="1" ht="19.5" customHeight="1">
      <c r="A36" s="57"/>
      <c r="B36" s="44"/>
      <c r="C36" s="45" t="s">
        <v>19</v>
      </c>
      <c r="D36" s="48"/>
      <c r="E36" s="49"/>
      <c r="G36" s="74"/>
    </row>
    <row r="37" spans="1:7" s="50" customFormat="1" ht="10.5" customHeight="1">
      <c r="A37" s="116"/>
      <c r="B37" s="51"/>
      <c r="C37" s="51" t="s">
        <v>20</v>
      </c>
      <c r="D37" s="119"/>
      <c r="E37" s="53">
        <v>0.01</v>
      </c>
      <c r="F37" s="51"/>
      <c r="G37" s="53">
        <f>SUM(A37*D37*E37)</f>
        <v>0</v>
      </c>
    </row>
    <row r="38" spans="1:7" s="50" customFormat="1" ht="10.5" customHeight="1">
      <c r="A38" s="116"/>
      <c r="B38" s="51"/>
      <c r="C38" s="51" t="s">
        <v>20</v>
      </c>
      <c r="D38" s="119"/>
      <c r="E38" s="125"/>
      <c r="F38" s="51"/>
      <c r="G38" s="53">
        <f>SUM(A38*D38*E38)</f>
        <v>0</v>
      </c>
    </row>
    <row r="39" spans="1:7" s="50" customFormat="1" ht="10.5" customHeight="1">
      <c r="A39" s="116"/>
      <c r="B39" s="51"/>
      <c r="C39" s="51" t="s">
        <v>21</v>
      </c>
      <c r="D39" s="119"/>
      <c r="E39" s="53">
        <v>0.08</v>
      </c>
      <c r="F39" s="51"/>
      <c r="G39" s="53">
        <f>SUM(A39*D39*E39)</f>
        <v>0</v>
      </c>
    </row>
    <row r="40" spans="1:7" s="50" customFormat="1" ht="10.5" customHeight="1">
      <c r="A40" s="116"/>
      <c r="B40" s="51"/>
      <c r="C40" s="51" t="s">
        <v>21</v>
      </c>
      <c r="D40" s="119"/>
      <c r="E40" s="125"/>
      <c r="F40" s="51"/>
      <c r="G40" s="53">
        <f>SUM(A40*D40*E40)</f>
        <v>0</v>
      </c>
    </row>
    <row r="41" spans="1:7" s="2" customFormat="1" ht="19.5" customHeight="1">
      <c r="A41" s="4"/>
      <c r="C41" s="3" t="s">
        <v>22</v>
      </c>
      <c r="D41" s="8"/>
      <c r="E41" s="37"/>
      <c r="F41" s="15"/>
      <c r="G41" s="77"/>
    </row>
    <row r="42" spans="1:7" s="50" customFormat="1" ht="10.5" customHeight="1">
      <c r="A42" s="116"/>
      <c r="B42" s="51"/>
      <c r="C42" s="51" t="s">
        <v>23</v>
      </c>
      <c r="D42" s="58"/>
      <c r="E42" s="118"/>
      <c r="G42" s="56">
        <f>SUM(A42*E42)</f>
        <v>0</v>
      </c>
    </row>
    <row r="43" spans="1:7" s="50" customFormat="1" ht="10.5" customHeight="1">
      <c r="A43" s="116"/>
      <c r="B43" s="51"/>
      <c r="C43" s="51" t="s">
        <v>60</v>
      </c>
      <c r="D43" s="59"/>
      <c r="E43" s="89">
        <v>500</v>
      </c>
      <c r="F43" s="90"/>
      <c r="G43" s="56">
        <f>SUM(A43*E43)</f>
        <v>0</v>
      </c>
    </row>
    <row r="44" spans="1:7" s="50" customFormat="1" ht="10.5" customHeight="1">
      <c r="A44" s="116"/>
      <c r="B44" s="51"/>
      <c r="C44" s="51" t="s">
        <v>61</v>
      </c>
      <c r="D44" s="59"/>
      <c r="E44" s="89">
        <v>500</v>
      </c>
      <c r="F44" s="90"/>
      <c r="G44" s="56">
        <f>SUM(A44*E44)</f>
        <v>0</v>
      </c>
    </row>
    <row r="45" spans="1:7" s="2" customFormat="1" ht="16.5" customHeight="1">
      <c r="A45" s="4"/>
      <c r="C45" s="94" t="s">
        <v>64</v>
      </c>
      <c r="D45" s="93">
        <f>SUM(A6*D6+A7*D7+A8*D8+A9*D9+A10*D10+A11*D11+A12*D12+A13*D13+A15*D15+A16*D16+A17*D17+A18*D18+A19*D19+A20*D20+A21*D21+A22*D22+A23*D23+A25*D25+A26*D26+A27*D27+A28*D28)</f>
        <v>0</v>
      </c>
      <c r="E45" s="10"/>
      <c r="F45" s="64" t="s">
        <v>38</v>
      </c>
      <c r="G45" s="10">
        <f>SUM(G6:G44)</f>
        <v>0</v>
      </c>
    </row>
    <row r="46" spans="1:7" s="2" customFormat="1" ht="16.5" customHeight="1">
      <c r="A46" s="4"/>
      <c r="C46" s="95" t="s">
        <v>65</v>
      </c>
      <c r="D46" s="96">
        <f>SUM(D45*125%)</f>
        <v>0</v>
      </c>
      <c r="E46" s="10"/>
      <c r="F46" s="64"/>
      <c r="G46" s="10"/>
    </row>
    <row r="47" spans="1:5" s="2" customFormat="1" ht="12" customHeight="1">
      <c r="A47" s="4"/>
      <c r="D47" s="8"/>
      <c r="E47" s="10"/>
    </row>
    <row r="48" spans="1:6" s="18" customFormat="1" ht="12" customHeight="1">
      <c r="A48" s="20"/>
      <c r="B48" s="14" t="s">
        <v>8</v>
      </c>
      <c r="C48" s="21" t="s">
        <v>25</v>
      </c>
      <c r="D48" s="121"/>
      <c r="E48" s="12"/>
      <c r="F48" s="14"/>
    </row>
    <row r="49" spans="1:6" s="50" customFormat="1" ht="10.5" customHeight="1">
      <c r="A49" s="116"/>
      <c r="B49" s="86">
        <v>0.02865</v>
      </c>
      <c r="C49" s="50" t="s">
        <v>127</v>
      </c>
      <c r="D49" s="60"/>
      <c r="E49" s="78">
        <f>SUM(D48*A49/B49)</f>
        <v>0</v>
      </c>
      <c r="F49" s="106"/>
    </row>
    <row r="50" spans="1:6" s="50" customFormat="1" ht="10.5" customHeight="1">
      <c r="A50" s="116"/>
      <c r="B50" s="86">
        <v>0.02693</v>
      </c>
      <c r="C50" s="50" t="s">
        <v>128</v>
      </c>
      <c r="D50" s="60"/>
      <c r="E50" s="78">
        <f>SUM(D48*A50/B50)</f>
        <v>0</v>
      </c>
      <c r="F50" s="106"/>
    </row>
    <row r="51" spans="1:6" s="50" customFormat="1" ht="10.5" customHeight="1">
      <c r="A51" s="116"/>
      <c r="B51" s="86">
        <v>0.02359</v>
      </c>
      <c r="C51" s="50" t="s">
        <v>129</v>
      </c>
      <c r="D51" s="60"/>
      <c r="E51" s="78">
        <f>SUM(D48*A51/B51)</f>
        <v>0</v>
      </c>
      <c r="F51" s="106"/>
    </row>
    <row r="52" spans="1:6" s="50" customFormat="1" ht="10.5" customHeight="1">
      <c r="A52" s="116"/>
      <c r="B52" s="86">
        <v>0.01914</v>
      </c>
      <c r="C52" s="50" t="s">
        <v>130</v>
      </c>
      <c r="D52" s="60"/>
      <c r="E52" s="78">
        <f>SUM(D48*A52/B52)</f>
        <v>0</v>
      </c>
      <c r="F52" s="106"/>
    </row>
    <row r="53" spans="1:6" s="50" customFormat="1" ht="10.5" customHeight="1">
      <c r="A53" s="116"/>
      <c r="B53" s="122">
        <v>0.01883</v>
      </c>
      <c r="C53" s="117" t="s">
        <v>131</v>
      </c>
      <c r="D53" s="60"/>
      <c r="E53" s="78">
        <f>SUM(D48*A53/B53)</f>
        <v>0</v>
      </c>
      <c r="F53" s="106"/>
    </row>
    <row r="54" spans="1:5" s="69" customFormat="1" ht="12.75">
      <c r="A54" s="65"/>
      <c r="B54" s="66"/>
      <c r="C54" s="66"/>
      <c r="D54" s="67"/>
      <c r="E54" s="68"/>
    </row>
    <row r="55" spans="1:5" s="50" customFormat="1" ht="12">
      <c r="A55" s="61"/>
      <c r="B55" s="62"/>
      <c r="C55" s="79" t="s">
        <v>36</v>
      </c>
      <c r="D55" s="63"/>
      <c r="E55" s="54">
        <f>SUM(E49:E53)</f>
        <v>0</v>
      </c>
    </row>
    <row r="56" spans="1:5" s="50" customFormat="1" ht="12">
      <c r="A56" s="61"/>
      <c r="C56" s="80" t="s">
        <v>24</v>
      </c>
      <c r="D56" s="70"/>
      <c r="E56" s="56">
        <f>SUM(G45)</f>
        <v>0</v>
      </c>
    </row>
    <row r="57" spans="1:5" s="50" customFormat="1" ht="12">
      <c r="A57" s="61"/>
      <c r="C57" s="50" t="s">
        <v>6</v>
      </c>
      <c r="D57" s="63"/>
      <c r="E57" s="83">
        <f>SUM(E55-E56)</f>
        <v>0</v>
      </c>
    </row>
    <row r="58" spans="1:5" s="14" customFormat="1" ht="12.75">
      <c r="A58" s="31"/>
      <c r="B58" s="99" t="s">
        <v>132</v>
      </c>
      <c r="C58" s="124" t="s">
        <v>135</v>
      </c>
      <c r="D58" s="123"/>
      <c r="E58" s="98">
        <f>SUM(E57*D58)</f>
        <v>0</v>
      </c>
    </row>
    <row r="59" spans="1:5" s="14" customFormat="1" ht="12.75">
      <c r="A59" s="31"/>
      <c r="B59" s="99" t="s">
        <v>137</v>
      </c>
      <c r="C59" s="117"/>
      <c r="D59" s="123"/>
      <c r="E59" s="98">
        <f>SUM(E57*D59)</f>
        <v>0</v>
      </c>
    </row>
    <row r="60" spans="1:5" s="22" customFormat="1" ht="12.75">
      <c r="A60" s="84"/>
      <c r="C60" s="22" t="s">
        <v>7</v>
      </c>
      <c r="D60" s="100">
        <f>SUM(1-(D58+D59))</f>
        <v>1</v>
      </c>
      <c r="E60" s="85">
        <f>SUM(E57-E58-E59)</f>
        <v>0</v>
      </c>
    </row>
    <row r="61" spans="1:5" s="22" customFormat="1" ht="12.75">
      <c r="A61" s="84"/>
      <c r="D61" s="100"/>
      <c r="E61" s="85"/>
    </row>
    <row r="62" spans="2:4" ht="18">
      <c r="B62" s="23" t="s">
        <v>26</v>
      </c>
      <c r="D62" s="23" t="s">
        <v>27</v>
      </c>
    </row>
    <row r="63" spans="2:7" ht="12.75">
      <c r="B63" s="24"/>
      <c r="C63" t="s">
        <v>28</v>
      </c>
      <c r="E63" s="91" t="s">
        <v>66</v>
      </c>
      <c r="G63" s="92"/>
    </row>
    <row r="64" spans="2:6" ht="12.75">
      <c r="B64" s="26" t="s">
        <v>29</v>
      </c>
      <c r="C64" t="s">
        <v>28</v>
      </c>
      <c r="D64" s="25" t="s">
        <v>29</v>
      </c>
      <c r="E64" s="27" t="s">
        <v>66</v>
      </c>
      <c r="F64" s="92"/>
    </row>
    <row r="65" spans="1:5" s="6" customFormat="1" ht="12.75">
      <c r="A65" s="5"/>
      <c r="B65" s="28" t="s">
        <v>30</v>
      </c>
      <c r="C65" s="22" t="s">
        <v>67</v>
      </c>
      <c r="D65" s="25" t="s">
        <v>30</v>
      </c>
      <c r="E65" s="22" t="s">
        <v>67</v>
      </c>
    </row>
    <row r="66" spans="1:5" s="6" customFormat="1" ht="12.75">
      <c r="A66" s="5"/>
      <c r="D66" s="9"/>
      <c r="E66" s="7"/>
    </row>
    <row r="67" spans="1:5" s="6" customFormat="1" ht="12.75">
      <c r="A67" s="5"/>
      <c r="D67" s="9"/>
      <c r="E67" s="7"/>
    </row>
    <row r="68" spans="1:5" s="6" customFormat="1" ht="12.75">
      <c r="A68" s="5"/>
      <c r="D68" s="9"/>
      <c r="E68" s="7"/>
    </row>
    <row r="69" spans="1:5" s="6" customFormat="1" ht="12.75">
      <c r="A69" s="5"/>
      <c r="D69" s="9"/>
      <c r="E69" s="7"/>
    </row>
    <row r="70" spans="1:5" s="6" customFormat="1" ht="12.75">
      <c r="A70" s="5"/>
      <c r="D70" s="9"/>
      <c r="E70" s="7"/>
    </row>
    <row r="71" spans="1:5" s="6" customFormat="1" ht="12.75">
      <c r="A71" s="5"/>
      <c r="D71" s="9"/>
      <c r="E71" s="7"/>
    </row>
    <row r="72" spans="1:5" s="6" customFormat="1" ht="12.75">
      <c r="A72" s="5"/>
      <c r="D72" s="9"/>
      <c r="E72" s="7"/>
    </row>
    <row r="73" spans="1:5" s="6" customFormat="1" ht="12.75">
      <c r="A73" s="5"/>
      <c r="D73" s="9"/>
      <c r="E73" s="7"/>
    </row>
    <row r="74" spans="1:5" s="6" customFormat="1" ht="12.75">
      <c r="A74" s="5"/>
      <c r="D74" s="9"/>
      <c r="E74" s="7"/>
    </row>
    <row r="75" spans="1:5" s="6" customFormat="1" ht="12.75">
      <c r="A75" s="5"/>
      <c r="D75" s="9"/>
      <c r="E75" s="7"/>
    </row>
    <row r="76" spans="1:5" s="6" customFormat="1" ht="12.75">
      <c r="A76" s="5"/>
      <c r="D76" s="9"/>
      <c r="E76" s="7"/>
    </row>
    <row r="77" spans="1:5" s="6" customFormat="1" ht="12.75">
      <c r="A77" s="5"/>
      <c r="D77" s="9"/>
      <c r="E77" s="7"/>
    </row>
    <row r="78" spans="1:5" s="6" customFormat="1" ht="12.75">
      <c r="A78" s="5"/>
      <c r="D78" s="9"/>
      <c r="E78" s="7"/>
    </row>
    <row r="79" spans="1:5" s="6" customFormat="1" ht="12.75">
      <c r="A79" s="5"/>
      <c r="D79" s="9"/>
      <c r="E79" s="7"/>
    </row>
    <row r="80" spans="1:5" s="6" customFormat="1" ht="12.75">
      <c r="A80" s="5"/>
      <c r="D80" s="9"/>
      <c r="E80" s="7"/>
    </row>
    <row r="81" spans="1:5" s="6" customFormat="1" ht="12.75">
      <c r="A81" s="5"/>
      <c r="D81" s="9"/>
      <c r="E81" s="7"/>
    </row>
    <row r="82" spans="1:5" s="6" customFormat="1" ht="12.75">
      <c r="A82" s="5"/>
      <c r="D82" s="9"/>
      <c r="E82" s="7"/>
    </row>
    <row r="83" spans="1:5" s="6" customFormat="1" ht="12.75">
      <c r="A83" s="5"/>
      <c r="D83" s="9"/>
      <c r="E83" s="7"/>
    </row>
    <row r="84" spans="1:5" s="6" customFormat="1" ht="12.75">
      <c r="A84" s="5"/>
      <c r="D84" s="9"/>
      <c r="E84" s="7"/>
    </row>
    <row r="85" spans="1:5" s="6" customFormat="1" ht="12.75">
      <c r="A85" s="5"/>
      <c r="D85" s="9"/>
      <c r="E85" s="7"/>
    </row>
    <row r="86" spans="1:5" s="6" customFormat="1" ht="12.75">
      <c r="A86" s="5"/>
      <c r="D86" s="9"/>
      <c r="E86" s="7"/>
    </row>
    <row r="87" spans="1:5" s="6" customFormat="1" ht="12.75">
      <c r="A87" s="5"/>
      <c r="D87" s="9"/>
      <c r="E87" s="7"/>
    </row>
    <row r="88" spans="1:5" s="6" customFormat="1" ht="12.75">
      <c r="A88" s="5"/>
      <c r="D88" s="9"/>
      <c r="E88" s="7"/>
    </row>
    <row r="89" spans="1:5" s="6" customFormat="1" ht="12.75">
      <c r="A89" s="5"/>
      <c r="D89" s="9"/>
      <c r="E89" s="7"/>
    </row>
    <row r="90" spans="1:5" s="6" customFormat="1" ht="12.75">
      <c r="A90" s="5"/>
      <c r="D90" s="9"/>
      <c r="E90" s="7"/>
    </row>
    <row r="91" spans="1:5" s="6" customFormat="1" ht="12.75">
      <c r="A91" s="5"/>
      <c r="D91" s="9"/>
      <c r="E91" s="7"/>
    </row>
    <row r="92" spans="1:5" s="6" customFormat="1" ht="12.75">
      <c r="A92" s="5"/>
      <c r="D92" s="9"/>
      <c r="E92" s="7"/>
    </row>
    <row r="93" spans="1:5" s="6" customFormat="1" ht="12.75">
      <c r="A93" s="5"/>
      <c r="D93" s="9"/>
      <c r="E93" s="7"/>
    </row>
    <row r="94" spans="1:5" s="6" customFormat="1" ht="12.75">
      <c r="A94" s="5"/>
      <c r="D94" s="9"/>
      <c r="E94" s="7"/>
    </row>
    <row r="95" spans="1:5" s="6" customFormat="1" ht="12.75">
      <c r="A95" s="5"/>
      <c r="D95" s="9"/>
      <c r="E95" s="7"/>
    </row>
    <row r="96" spans="1:5" s="6" customFormat="1" ht="12.75">
      <c r="A96" s="5"/>
      <c r="D96" s="9"/>
      <c r="E96" s="7"/>
    </row>
    <row r="97" spans="1:5" s="6" customFormat="1" ht="12.75">
      <c r="A97" s="5"/>
      <c r="D97" s="9"/>
      <c r="E97" s="7"/>
    </row>
    <row r="98" spans="1:5" s="6" customFormat="1" ht="12.75">
      <c r="A98" s="5"/>
      <c r="D98" s="9"/>
      <c r="E98" s="7"/>
    </row>
    <row r="99" spans="1:5" s="6" customFormat="1" ht="12.75">
      <c r="A99" s="5"/>
      <c r="D99" s="9"/>
      <c r="E99" s="7"/>
    </row>
    <row r="100" spans="1:5" s="6" customFormat="1" ht="12.75">
      <c r="A100" s="5"/>
      <c r="D100" s="9"/>
      <c r="E100" s="7"/>
    </row>
    <row r="101" spans="1:5" s="6" customFormat="1" ht="12.75">
      <c r="A101" s="5"/>
      <c r="D101" s="9"/>
      <c r="E101" s="7"/>
    </row>
    <row r="102" spans="1:5" s="6" customFormat="1" ht="12.75">
      <c r="A102" s="5"/>
      <c r="D102" s="9"/>
      <c r="E102" s="7"/>
    </row>
    <row r="103" spans="1:5" s="6" customFormat="1" ht="12.75">
      <c r="A103" s="5"/>
      <c r="D103" s="9"/>
      <c r="E103" s="7"/>
    </row>
    <row r="104" spans="1:5" s="6" customFormat="1" ht="12.75">
      <c r="A104" s="5"/>
      <c r="D104" s="9"/>
      <c r="E104" s="7"/>
    </row>
    <row r="105" spans="1:5" s="6" customFormat="1" ht="12.75">
      <c r="A105" s="5"/>
      <c r="D105" s="9"/>
      <c r="E105" s="7"/>
    </row>
    <row r="106" spans="1:5" s="6" customFormat="1" ht="12.75">
      <c r="A106" s="5"/>
      <c r="D106" s="9"/>
      <c r="E106" s="7"/>
    </row>
    <row r="107" spans="1:5" s="6" customFormat="1" ht="12.75">
      <c r="A107" s="5"/>
      <c r="D107" s="9"/>
      <c r="E107" s="7"/>
    </row>
    <row r="108" spans="1:5" s="6" customFormat="1" ht="12.75">
      <c r="A108" s="5"/>
      <c r="D108" s="9"/>
      <c r="E108" s="7"/>
    </row>
    <row r="109" spans="1:5" s="6" customFormat="1" ht="12.75">
      <c r="A109" s="5"/>
      <c r="D109" s="9"/>
      <c r="E109" s="7"/>
    </row>
    <row r="110" spans="1:5" s="6" customFormat="1" ht="12.75">
      <c r="A110" s="5"/>
      <c r="D110" s="9"/>
      <c r="E110" s="7"/>
    </row>
    <row r="111" spans="1:5" s="6" customFormat="1" ht="12.75">
      <c r="A111" s="5"/>
      <c r="D111" s="9"/>
      <c r="E111" s="7"/>
    </row>
    <row r="112" spans="1:5" s="6" customFormat="1" ht="12.75">
      <c r="A112" s="5"/>
      <c r="D112" s="9"/>
      <c r="E112" s="7"/>
    </row>
  </sheetData>
  <sheetProtection password="DFDA" sheet="1"/>
  <conditionalFormatting sqref="E49:E53">
    <cfRule type="cellIs" priority="3" dxfId="0" operator="greaterThan" stopIfTrue="1">
      <formula>$D$46+750</formula>
    </cfRule>
  </conditionalFormatting>
  <conditionalFormatting sqref="E60:E61">
    <cfRule type="cellIs" priority="1" dxfId="2" operator="lessThan" stopIfTrue="1">
      <formula>0</formula>
    </cfRule>
  </conditionalFormatting>
  <printOptions gridLines="1" horizontalCentered="1" verticalCentered="1"/>
  <pageMargins left="0.2" right="0.2" top="0.5" bottom="0" header="0.25" footer="0.3"/>
  <pageSetup horizontalDpi="600" verticalDpi="600" orientation="portrait" scale="86" r:id="rId1"/>
  <headerFooter alignWithMargins="0">
    <oddHeader>&amp;L&amp;"Arial,Bold"&amp;14New Copystar A3 &amp;C&amp;"Arial,Bold"&amp;16Profit Loss Worksheet&amp;R&amp;"Arial,Bold"&amp;14Hagah Enterprises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view="pageLayout" zoomScaleNormal="115" workbookViewId="0" topLeftCell="A1">
      <selection activeCell="B6" sqref="B6:E18"/>
    </sheetView>
  </sheetViews>
  <sheetFormatPr defaultColWidth="9.140625" defaultRowHeight="12.75"/>
  <cols>
    <col min="1" max="1" width="5.28125" style="1" customWidth="1"/>
    <col min="2" max="2" width="11.57421875" style="0" customWidth="1"/>
    <col min="3" max="3" width="37.00390625" style="0" customWidth="1"/>
    <col min="4" max="4" width="14.140625" style="13" customWidth="1"/>
    <col min="5" max="5" width="14.57421875" style="11" customWidth="1"/>
    <col min="6" max="6" width="6.140625" style="0" customWidth="1"/>
    <col min="7" max="7" width="14.00390625" style="0" customWidth="1"/>
  </cols>
  <sheetData>
    <row r="1" spans="1:7" s="6" customFormat="1" ht="19.5" customHeight="1">
      <c r="A1" s="5"/>
      <c r="B1" s="34" t="s">
        <v>35</v>
      </c>
      <c r="C1" s="108"/>
      <c r="D1" s="35" t="s">
        <v>34</v>
      </c>
      <c r="E1" s="128" t="s">
        <v>136</v>
      </c>
      <c r="F1" s="36" t="s">
        <v>30</v>
      </c>
      <c r="G1" s="113"/>
    </row>
    <row r="2" spans="2:7" ht="19.5" customHeight="1">
      <c r="B2" s="29" t="s">
        <v>32</v>
      </c>
      <c r="C2" s="109"/>
      <c r="D2" s="30" t="s">
        <v>73</v>
      </c>
      <c r="E2" s="111"/>
      <c r="F2" s="32" t="s">
        <v>74</v>
      </c>
      <c r="G2" s="113"/>
    </row>
    <row r="3" spans="2:7" ht="19.5" customHeight="1">
      <c r="B3" s="33" t="s">
        <v>33</v>
      </c>
      <c r="C3" s="109"/>
      <c r="D3" s="111"/>
      <c r="E3" s="111"/>
      <c r="F3" s="129"/>
      <c r="G3" s="113"/>
    </row>
    <row r="4" spans="1:5" s="6" customFormat="1" ht="15" customHeight="1">
      <c r="A4" s="5"/>
      <c r="B4" s="18"/>
      <c r="C4" s="19"/>
      <c r="D4" s="9"/>
      <c r="E4" s="7"/>
    </row>
    <row r="5" spans="1:7" s="43" customFormat="1" ht="12" customHeight="1">
      <c r="A5" s="17" t="s">
        <v>4</v>
      </c>
      <c r="B5" s="17" t="s">
        <v>0</v>
      </c>
      <c r="C5" s="40" t="s">
        <v>1</v>
      </c>
      <c r="D5" s="41" t="s">
        <v>2</v>
      </c>
      <c r="E5" s="42" t="s">
        <v>9</v>
      </c>
      <c r="G5" s="72" t="s">
        <v>24</v>
      </c>
    </row>
    <row r="6" spans="1:7" s="50" customFormat="1" ht="10.5" customHeight="1">
      <c r="A6" s="116"/>
      <c r="B6" s="51" t="s">
        <v>90</v>
      </c>
      <c r="C6" s="51" t="s">
        <v>78</v>
      </c>
      <c r="D6" s="52">
        <v>5131</v>
      </c>
      <c r="E6" s="53">
        <v>2310</v>
      </c>
      <c r="F6" s="51"/>
      <c r="G6" s="53">
        <f>SUM(A6*E6)</f>
        <v>0</v>
      </c>
    </row>
    <row r="7" spans="1:7" s="50" customFormat="1" ht="10.5" customHeight="1">
      <c r="A7" s="116"/>
      <c r="B7" s="51" t="s">
        <v>91</v>
      </c>
      <c r="C7" s="51" t="s">
        <v>79</v>
      </c>
      <c r="D7" s="52">
        <v>7614</v>
      </c>
      <c r="E7" s="53">
        <v>3428</v>
      </c>
      <c r="F7" s="51"/>
      <c r="G7" s="53">
        <f>SUM(A7*E7)</f>
        <v>0</v>
      </c>
    </row>
    <row r="8" spans="1:7" s="50" customFormat="1" ht="10.5" customHeight="1">
      <c r="A8" s="116"/>
      <c r="B8" s="51" t="s">
        <v>92</v>
      </c>
      <c r="C8" s="51" t="s">
        <v>80</v>
      </c>
      <c r="D8" s="52">
        <v>9055</v>
      </c>
      <c r="E8" s="53">
        <v>4075</v>
      </c>
      <c r="F8" s="51"/>
      <c r="G8" s="53">
        <f>SUM(A8*E8)</f>
        <v>0</v>
      </c>
    </row>
    <row r="9" spans="1:7" s="50" customFormat="1" ht="10.5" customHeight="1">
      <c r="A9" s="116"/>
      <c r="B9" s="51" t="s">
        <v>93</v>
      </c>
      <c r="C9" s="51" t="s">
        <v>94</v>
      </c>
      <c r="D9" s="52">
        <v>9501</v>
      </c>
      <c r="E9" s="53">
        <v>4278</v>
      </c>
      <c r="F9" s="51"/>
      <c r="G9" s="53">
        <f>SUM(A9*E9)</f>
        <v>0</v>
      </c>
    </row>
    <row r="10" spans="1:7" s="39" customFormat="1" ht="12" customHeight="1">
      <c r="A10" s="38"/>
      <c r="B10" s="44"/>
      <c r="C10" s="45" t="s">
        <v>10</v>
      </c>
      <c r="D10" s="46"/>
      <c r="E10" s="47"/>
      <c r="F10" s="44"/>
      <c r="G10" s="73"/>
    </row>
    <row r="11" spans="1:7" s="50" customFormat="1" ht="10.5" customHeight="1">
      <c r="A11" s="116"/>
      <c r="B11" s="51" t="s">
        <v>95</v>
      </c>
      <c r="C11" s="51" t="s">
        <v>97</v>
      </c>
      <c r="D11" s="52">
        <v>2049</v>
      </c>
      <c r="E11" s="53">
        <v>1231</v>
      </c>
      <c r="F11" s="51"/>
      <c r="G11" s="53">
        <f aca="true" t="shared" si="0" ref="G11:G18">SUM(A11*E11)</f>
        <v>0</v>
      </c>
    </row>
    <row r="12" spans="1:7" s="50" customFormat="1" ht="10.5" customHeight="1">
      <c r="A12" s="116"/>
      <c r="B12" s="51" t="s">
        <v>39</v>
      </c>
      <c r="C12" s="51" t="s">
        <v>98</v>
      </c>
      <c r="D12" s="52">
        <v>1614</v>
      </c>
      <c r="E12" s="53">
        <v>971</v>
      </c>
      <c r="F12" s="51"/>
      <c r="G12" s="53">
        <f t="shared" si="0"/>
        <v>0</v>
      </c>
    </row>
    <row r="13" spans="1:7" s="50" customFormat="1" ht="10.5" customHeight="1">
      <c r="A13" s="116"/>
      <c r="B13" s="51" t="s">
        <v>62</v>
      </c>
      <c r="C13" s="51" t="s">
        <v>76</v>
      </c>
      <c r="D13" s="52">
        <v>516</v>
      </c>
      <c r="E13" s="53">
        <v>310</v>
      </c>
      <c r="F13" s="51"/>
      <c r="G13" s="53">
        <f>SUM(A13*E13)</f>
        <v>0</v>
      </c>
    </row>
    <row r="14" spans="1:7" s="50" customFormat="1" ht="10.5" customHeight="1">
      <c r="A14" s="116"/>
      <c r="B14" s="51" t="s">
        <v>40</v>
      </c>
      <c r="C14" s="51" t="s">
        <v>81</v>
      </c>
      <c r="D14" s="52">
        <v>1466</v>
      </c>
      <c r="E14" s="53">
        <v>880</v>
      </c>
      <c r="F14" s="51"/>
      <c r="G14" s="53">
        <f t="shared" si="0"/>
        <v>0</v>
      </c>
    </row>
    <row r="15" spans="1:7" s="50" customFormat="1" ht="10.5" customHeight="1">
      <c r="A15" s="116"/>
      <c r="B15" s="51" t="s">
        <v>41</v>
      </c>
      <c r="C15" s="51" t="s">
        <v>82</v>
      </c>
      <c r="D15" s="52">
        <v>1571</v>
      </c>
      <c r="E15" s="53">
        <v>944</v>
      </c>
      <c r="F15" s="51"/>
      <c r="G15" s="53">
        <f t="shared" si="0"/>
        <v>0</v>
      </c>
    </row>
    <row r="16" spans="1:7" s="50" customFormat="1" ht="10.5" customHeight="1">
      <c r="A16" s="116"/>
      <c r="B16" s="51" t="s">
        <v>13</v>
      </c>
      <c r="C16" s="51" t="s">
        <v>77</v>
      </c>
      <c r="D16" s="52">
        <v>500</v>
      </c>
      <c r="E16" s="53">
        <v>376</v>
      </c>
      <c r="F16" s="51"/>
      <c r="G16" s="53">
        <f t="shared" si="0"/>
        <v>0</v>
      </c>
    </row>
    <row r="17" spans="1:7" s="50" customFormat="1" ht="10.5" customHeight="1">
      <c r="A17" s="116"/>
      <c r="B17" s="51" t="s">
        <v>12</v>
      </c>
      <c r="C17" s="51" t="s">
        <v>99</v>
      </c>
      <c r="D17" s="52">
        <v>1315</v>
      </c>
      <c r="E17" s="53">
        <v>791</v>
      </c>
      <c r="F17" s="51"/>
      <c r="G17" s="53">
        <f>SUM(A17*E17)</f>
        <v>0</v>
      </c>
    </row>
    <row r="18" spans="1:7" s="50" customFormat="1" ht="10.5" customHeight="1">
      <c r="A18" s="116"/>
      <c r="B18" s="51" t="s">
        <v>12</v>
      </c>
      <c r="C18" s="51" t="s">
        <v>96</v>
      </c>
      <c r="D18" s="52">
        <v>343</v>
      </c>
      <c r="E18" s="53">
        <v>206</v>
      </c>
      <c r="F18" s="51"/>
      <c r="G18" s="53">
        <f t="shared" si="0"/>
        <v>0</v>
      </c>
    </row>
    <row r="19" spans="1:7" s="39" customFormat="1" ht="12" customHeight="1">
      <c r="A19" s="38"/>
      <c r="C19" s="16" t="s">
        <v>5</v>
      </c>
      <c r="D19" s="48"/>
      <c r="E19" s="49"/>
      <c r="G19" s="74"/>
    </row>
    <row r="20" spans="1:7" s="6" customFormat="1" ht="12.75">
      <c r="A20" s="129"/>
      <c r="B20" s="117"/>
      <c r="C20" s="117"/>
      <c r="D20" s="117"/>
      <c r="E20" s="118"/>
      <c r="G20" s="7">
        <f>SUM(A20*E20)</f>
        <v>0</v>
      </c>
    </row>
    <row r="21" spans="1:7" s="6" customFormat="1" ht="12.75">
      <c r="A21" s="129"/>
      <c r="B21" s="117"/>
      <c r="C21" s="117"/>
      <c r="D21" s="117"/>
      <c r="E21" s="118"/>
      <c r="G21" s="7">
        <f>SUM(A21*E21)</f>
        <v>0</v>
      </c>
    </row>
    <row r="22" spans="1:7" s="50" customFormat="1" ht="10.5" customHeight="1">
      <c r="A22" s="116"/>
      <c r="B22" s="117"/>
      <c r="C22" s="117"/>
      <c r="D22" s="118"/>
      <c r="E22" s="118"/>
      <c r="G22" s="56">
        <f>SUM(A22*E22)</f>
        <v>0</v>
      </c>
    </row>
    <row r="23" spans="1:7" s="50" customFormat="1" ht="10.5" customHeight="1">
      <c r="A23" s="116"/>
      <c r="B23" s="117"/>
      <c r="C23" s="117"/>
      <c r="D23" s="118"/>
      <c r="E23" s="118"/>
      <c r="G23" s="56">
        <f>SUM(A23*E23)</f>
        <v>0</v>
      </c>
    </row>
    <row r="24" spans="1:7" s="50" customFormat="1" ht="10.5" customHeight="1">
      <c r="A24" s="116"/>
      <c r="B24" s="117"/>
      <c r="C24" s="117"/>
      <c r="D24" s="118"/>
      <c r="E24" s="118"/>
      <c r="G24" s="56">
        <f>SUM(A24*E24)</f>
        <v>0</v>
      </c>
    </row>
    <row r="25" spans="1:7" s="2" customFormat="1" ht="19.5" customHeight="1">
      <c r="A25" s="4"/>
      <c r="C25" s="3" t="s">
        <v>3</v>
      </c>
      <c r="D25" s="8"/>
      <c r="E25" s="10"/>
      <c r="G25" s="75"/>
    </row>
    <row r="26" spans="1:7" s="50" customFormat="1" ht="10.5" customHeight="1">
      <c r="A26" s="116"/>
      <c r="B26" s="50" t="s">
        <v>16</v>
      </c>
      <c r="C26" s="50" t="s">
        <v>70</v>
      </c>
      <c r="D26" s="55"/>
      <c r="E26" s="56">
        <v>115</v>
      </c>
      <c r="G26" s="56">
        <f aca="true" t="shared" si="1" ref="G26:G31">SUM(A26*E26)</f>
        <v>0</v>
      </c>
    </row>
    <row r="27" spans="1:7" s="50" customFormat="1" ht="10.5" customHeight="1">
      <c r="A27" s="116"/>
      <c r="B27" s="50" t="s">
        <v>17</v>
      </c>
      <c r="C27" s="50" t="s">
        <v>71</v>
      </c>
      <c r="D27" s="55"/>
      <c r="E27" s="56">
        <v>400</v>
      </c>
      <c r="G27" s="56">
        <f t="shared" si="1"/>
        <v>0</v>
      </c>
    </row>
    <row r="28" spans="1:7" s="50" customFormat="1" ht="10.5" customHeight="1">
      <c r="A28" s="116"/>
      <c r="B28" s="50" t="s">
        <v>53</v>
      </c>
      <c r="C28" s="50" t="s">
        <v>72</v>
      </c>
      <c r="D28" s="55"/>
      <c r="E28" s="87">
        <v>300</v>
      </c>
      <c r="F28" s="86"/>
      <c r="G28" s="56">
        <f t="shared" si="1"/>
        <v>0</v>
      </c>
    </row>
    <row r="29" spans="1:7" s="50" customFormat="1" ht="10.5" customHeight="1">
      <c r="A29" s="116"/>
      <c r="B29" s="50" t="s">
        <v>49</v>
      </c>
      <c r="C29" s="50" t="s">
        <v>50</v>
      </c>
      <c r="D29" s="55"/>
      <c r="E29" s="87">
        <v>500</v>
      </c>
      <c r="F29" s="86"/>
      <c r="G29" s="56">
        <f t="shared" si="1"/>
        <v>0</v>
      </c>
    </row>
    <row r="30" spans="1:7" s="50" customFormat="1" ht="10.5" customHeight="1">
      <c r="A30" s="116"/>
      <c r="B30" s="88" t="s">
        <v>51</v>
      </c>
      <c r="C30" s="50" t="s">
        <v>52</v>
      </c>
      <c r="D30" s="55"/>
      <c r="E30" s="87">
        <v>50</v>
      </c>
      <c r="F30" s="86"/>
      <c r="G30" s="56">
        <f t="shared" si="1"/>
        <v>0</v>
      </c>
    </row>
    <row r="31" spans="1:7" s="50" customFormat="1" ht="10.5" customHeight="1">
      <c r="A31" s="116"/>
      <c r="B31" s="50" t="s">
        <v>18</v>
      </c>
      <c r="C31" s="50" t="s">
        <v>37</v>
      </c>
      <c r="D31" s="126"/>
      <c r="E31" s="56">
        <v>300</v>
      </c>
      <c r="G31" s="56">
        <f t="shared" si="1"/>
        <v>0</v>
      </c>
    </row>
    <row r="32" spans="1:7" s="39" customFormat="1" ht="12" customHeight="1">
      <c r="A32" s="57"/>
      <c r="B32" s="44"/>
      <c r="C32" s="45" t="s">
        <v>19</v>
      </c>
      <c r="D32" s="48"/>
      <c r="E32" s="49"/>
      <c r="G32" s="74"/>
    </row>
    <row r="33" spans="1:7" s="50" customFormat="1" ht="10.5" customHeight="1">
      <c r="A33" s="116"/>
      <c r="B33" s="51"/>
      <c r="C33" s="51" t="s">
        <v>20</v>
      </c>
      <c r="D33" s="119"/>
      <c r="E33" s="71">
        <v>0.012</v>
      </c>
      <c r="F33" s="51"/>
      <c r="G33" s="76">
        <f>SUM(A33*D33*E33)</f>
        <v>0</v>
      </c>
    </row>
    <row r="34" spans="1:7" s="50" customFormat="1" ht="10.5" customHeight="1">
      <c r="A34" s="116"/>
      <c r="B34" s="51"/>
      <c r="C34" s="51"/>
      <c r="D34" s="119"/>
      <c r="E34" s="130"/>
      <c r="F34" s="51"/>
      <c r="G34" s="76">
        <f>SUM(A34*D34*E34)</f>
        <v>0</v>
      </c>
    </row>
    <row r="35" spans="1:7" s="50" customFormat="1" ht="10.5" customHeight="1">
      <c r="A35" s="116"/>
      <c r="B35" s="51"/>
      <c r="C35" s="51" t="s">
        <v>21</v>
      </c>
      <c r="D35" s="119"/>
      <c r="E35" s="53">
        <v>0.1</v>
      </c>
      <c r="F35" s="51"/>
      <c r="G35" s="76">
        <f>SUM(A35*D35*E35)</f>
        <v>0</v>
      </c>
    </row>
    <row r="36" spans="1:7" s="50" customFormat="1" ht="10.5" customHeight="1">
      <c r="A36" s="116"/>
      <c r="B36" s="51"/>
      <c r="C36" s="51"/>
      <c r="D36" s="119"/>
      <c r="E36" s="130"/>
      <c r="F36" s="51"/>
      <c r="G36" s="76">
        <f>SUM(A36*D36*E36)</f>
        <v>0</v>
      </c>
    </row>
    <row r="37" spans="1:7" s="2" customFormat="1" ht="19.5" customHeight="1">
      <c r="A37" s="4"/>
      <c r="C37" s="3" t="s">
        <v>22</v>
      </c>
      <c r="D37" s="8"/>
      <c r="E37" s="37"/>
      <c r="F37" s="15"/>
      <c r="G37" s="77"/>
    </row>
    <row r="38" spans="1:7" s="50" customFormat="1" ht="10.5" customHeight="1">
      <c r="A38" s="116"/>
      <c r="B38" s="51"/>
      <c r="C38" s="51" t="s">
        <v>23</v>
      </c>
      <c r="D38" s="58"/>
      <c r="E38" s="118"/>
      <c r="G38" s="56">
        <f>SUM(A38*E38)</f>
        <v>0</v>
      </c>
    </row>
    <row r="39" spans="1:7" s="50" customFormat="1" ht="10.5" customHeight="1">
      <c r="A39" s="116"/>
      <c r="B39" s="51"/>
      <c r="C39" s="51" t="s">
        <v>60</v>
      </c>
      <c r="D39" s="59"/>
      <c r="E39" s="89">
        <v>500</v>
      </c>
      <c r="F39" s="90"/>
      <c r="G39" s="56">
        <f>SUM(A39*E39)</f>
        <v>0</v>
      </c>
    </row>
    <row r="40" spans="1:7" s="50" customFormat="1" ht="10.5" customHeight="1">
      <c r="A40" s="116"/>
      <c r="B40" s="51"/>
      <c r="C40" s="51" t="s">
        <v>61</v>
      </c>
      <c r="D40" s="59"/>
      <c r="E40" s="89">
        <v>500</v>
      </c>
      <c r="F40" s="90"/>
      <c r="G40" s="56">
        <f>SUM(A40*E40)</f>
        <v>0</v>
      </c>
    </row>
    <row r="41" spans="1:7" s="2" customFormat="1" ht="19.5" customHeight="1">
      <c r="A41" s="4"/>
      <c r="C41" s="101" t="s">
        <v>64</v>
      </c>
      <c r="D41" s="102">
        <f>SUM(A6*D6+A8*D8+A9*D9+A11*D11+A12*D12+A13*D13+A14*D14+A15*D15+A16*D16+A17*D17+A18*D18+A20*D20+A21*D21+A22*D22+A23*D23+A24*D24+A7*D7)</f>
        <v>0</v>
      </c>
      <c r="E41" s="10"/>
      <c r="F41" s="64" t="s">
        <v>38</v>
      </c>
      <c r="G41" s="10">
        <f>SUM(G6:G40)</f>
        <v>0</v>
      </c>
    </row>
    <row r="42" spans="1:4" s="22" customFormat="1" ht="15">
      <c r="A42" s="61"/>
      <c r="B42" s="103"/>
      <c r="C42" s="95" t="s">
        <v>65</v>
      </c>
      <c r="D42" s="96">
        <f>SUM(D41*125%)</f>
        <v>0</v>
      </c>
    </row>
    <row r="43" spans="1:5" s="2" customFormat="1" ht="15">
      <c r="A43" s="4"/>
      <c r="D43" s="8"/>
      <c r="E43" s="10"/>
    </row>
    <row r="44" spans="1:6" s="18" customFormat="1" ht="12" customHeight="1">
      <c r="A44" s="20"/>
      <c r="B44" s="14" t="s">
        <v>8</v>
      </c>
      <c r="C44" s="21" t="s">
        <v>25</v>
      </c>
      <c r="D44" s="121"/>
      <c r="E44" s="12"/>
      <c r="F44" s="14"/>
    </row>
    <row r="45" spans="1:6" s="50" customFormat="1" ht="10.5" customHeight="1">
      <c r="A45" s="116"/>
      <c r="B45" s="86">
        <v>0.02865</v>
      </c>
      <c r="C45" s="50" t="s">
        <v>127</v>
      </c>
      <c r="D45" s="60"/>
      <c r="E45" s="78">
        <f>SUM(D44*A45/B45)</f>
        <v>0</v>
      </c>
      <c r="F45" s="106"/>
    </row>
    <row r="46" spans="1:6" s="50" customFormat="1" ht="10.5" customHeight="1">
      <c r="A46" s="116"/>
      <c r="B46" s="86">
        <v>0.02693</v>
      </c>
      <c r="C46" s="50" t="s">
        <v>128</v>
      </c>
      <c r="D46" s="60"/>
      <c r="E46" s="78">
        <f>SUM(D44*A46/B46)</f>
        <v>0</v>
      </c>
      <c r="F46" s="106"/>
    </row>
    <row r="47" spans="1:6" s="50" customFormat="1" ht="10.5" customHeight="1">
      <c r="A47" s="116"/>
      <c r="B47" s="86">
        <v>0.02359</v>
      </c>
      <c r="C47" s="50" t="s">
        <v>129</v>
      </c>
      <c r="D47" s="60"/>
      <c r="E47" s="78">
        <f>SUM(D44*A47/B47)</f>
        <v>0</v>
      </c>
      <c r="F47" s="106"/>
    </row>
    <row r="48" spans="1:6" s="50" customFormat="1" ht="10.5" customHeight="1">
      <c r="A48" s="116"/>
      <c r="B48" s="86">
        <v>0.01914</v>
      </c>
      <c r="C48" s="50" t="s">
        <v>130</v>
      </c>
      <c r="D48" s="60"/>
      <c r="E48" s="78">
        <f>SUM(D44*A48/B48)</f>
        <v>0</v>
      </c>
      <c r="F48" s="106"/>
    </row>
    <row r="49" spans="1:6" s="50" customFormat="1" ht="10.5" customHeight="1">
      <c r="A49" s="116"/>
      <c r="B49" s="122">
        <v>0.01883</v>
      </c>
      <c r="C49" s="117" t="s">
        <v>131</v>
      </c>
      <c r="D49" s="60"/>
      <c r="E49" s="78">
        <f>SUM(D44*A49/B49)</f>
        <v>0</v>
      </c>
      <c r="F49" s="106"/>
    </row>
    <row r="50" spans="1:5" s="69" customFormat="1" ht="12.75">
      <c r="A50" s="65"/>
      <c r="B50" s="66"/>
      <c r="C50" s="66"/>
      <c r="D50" s="67"/>
      <c r="E50" s="68"/>
    </row>
    <row r="51" spans="1:5" s="50" customFormat="1" ht="12">
      <c r="A51" s="61"/>
      <c r="B51" s="62"/>
      <c r="C51" s="79" t="s">
        <v>36</v>
      </c>
      <c r="D51" s="63"/>
      <c r="E51" s="54">
        <f>SUM(E45:E49)</f>
        <v>0</v>
      </c>
    </row>
    <row r="52" spans="1:5" s="50" customFormat="1" ht="12">
      <c r="A52" s="61"/>
      <c r="C52" s="80" t="s">
        <v>24</v>
      </c>
      <c r="D52" s="70"/>
      <c r="E52" s="56">
        <f>SUM(G41)</f>
        <v>0</v>
      </c>
    </row>
    <row r="53" spans="1:5" s="50" customFormat="1" ht="12">
      <c r="A53" s="61"/>
      <c r="C53" s="50" t="s">
        <v>6</v>
      </c>
      <c r="D53" s="63"/>
      <c r="E53" s="56">
        <f>SUM(E51-E52)</f>
        <v>0</v>
      </c>
    </row>
    <row r="54" spans="1:5" s="14" customFormat="1" ht="12.75">
      <c r="A54" s="31"/>
      <c r="B54" s="99" t="s">
        <v>132</v>
      </c>
      <c r="C54" s="124" t="s">
        <v>135</v>
      </c>
      <c r="D54" s="123"/>
      <c r="E54" s="98">
        <f>SUM(E53*D54)</f>
        <v>0</v>
      </c>
    </row>
    <row r="55" spans="1:5" s="14" customFormat="1" ht="12.75">
      <c r="A55" s="31"/>
      <c r="B55" s="99" t="s">
        <v>137</v>
      </c>
      <c r="C55" s="117"/>
      <c r="D55" s="123"/>
      <c r="E55" s="98">
        <f>SUM(E53*D55)</f>
        <v>0</v>
      </c>
    </row>
    <row r="56" spans="1:5" s="22" customFormat="1" ht="12.75">
      <c r="A56" s="84"/>
      <c r="C56" s="22" t="s">
        <v>7</v>
      </c>
      <c r="D56" s="100">
        <f>SUM(1-(D54+D55))</f>
        <v>1</v>
      </c>
      <c r="E56" s="85">
        <f>SUM(E53-E54-E55)</f>
        <v>0</v>
      </c>
    </row>
    <row r="58" spans="2:4" ht="18">
      <c r="B58" s="23" t="s">
        <v>26</v>
      </c>
      <c r="D58" s="23" t="s">
        <v>27</v>
      </c>
    </row>
    <row r="59" spans="2:7" ht="12.75">
      <c r="B59" s="24"/>
      <c r="C59" t="s">
        <v>28</v>
      </c>
      <c r="E59" s="91" t="s">
        <v>63</v>
      </c>
      <c r="G59" s="92"/>
    </row>
    <row r="60" spans="2:6" ht="12.75">
      <c r="B60" s="26" t="s">
        <v>29</v>
      </c>
      <c r="C60" t="s">
        <v>28</v>
      </c>
      <c r="D60" s="25" t="s">
        <v>29</v>
      </c>
      <c r="E60" s="27" t="s">
        <v>63</v>
      </c>
      <c r="F60" s="92"/>
    </row>
    <row r="61" spans="1:5" s="6" customFormat="1" ht="12.75">
      <c r="A61" s="5"/>
      <c r="B61" s="28" t="s">
        <v>30</v>
      </c>
      <c r="C61" s="6" t="s">
        <v>31</v>
      </c>
      <c r="D61" s="25" t="s">
        <v>30</v>
      </c>
      <c r="E61" s="22" t="s">
        <v>31</v>
      </c>
    </row>
    <row r="62" spans="1:5" s="6" customFormat="1" ht="12.75">
      <c r="A62" s="5"/>
      <c r="D62" s="9"/>
      <c r="E62" s="7"/>
    </row>
    <row r="63" spans="1:5" s="6" customFormat="1" ht="12.75">
      <c r="A63" s="5"/>
      <c r="D63" s="9"/>
      <c r="E63" s="7"/>
    </row>
    <row r="64" spans="1:5" s="6" customFormat="1" ht="12.75">
      <c r="A64" s="5"/>
      <c r="D64" s="9"/>
      <c r="E64" s="7"/>
    </row>
    <row r="65" spans="1:5" s="6" customFormat="1" ht="12.75">
      <c r="A65" s="5"/>
      <c r="D65" s="9"/>
      <c r="E65" s="7"/>
    </row>
    <row r="66" spans="1:5" s="6" customFormat="1" ht="12.75">
      <c r="A66" s="5"/>
      <c r="D66" s="9"/>
      <c r="E66" s="7"/>
    </row>
    <row r="67" spans="1:5" s="6" customFormat="1" ht="12.75">
      <c r="A67" s="5"/>
      <c r="D67" s="9"/>
      <c r="E67" s="7"/>
    </row>
    <row r="68" spans="1:5" s="6" customFormat="1" ht="12.75">
      <c r="A68" s="5"/>
      <c r="D68" s="9"/>
      <c r="E68" s="7"/>
    </row>
    <row r="69" spans="1:5" s="6" customFormat="1" ht="12.75">
      <c r="A69" s="5"/>
      <c r="D69" s="9"/>
      <c r="E69" s="7"/>
    </row>
    <row r="70" spans="1:5" s="6" customFormat="1" ht="12.75">
      <c r="A70" s="5"/>
      <c r="D70" s="9"/>
      <c r="E70" s="7"/>
    </row>
    <row r="71" spans="1:5" s="6" customFormat="1" ht="12.75">
      <c r="A71" s="5"/>
      <c r="D71" s="9"/>
      <c r="E71" s="7"/>
    </row>
    <row r="72" spans="1:5" s="6" customFormat="1" ht="12.75">
      <c r="A72" s="5"/>
      <c r="D72" s="9"/>
      <c r="E72" s="7"/>
    </row>
    <row r="73" spans="1:5" s="6" customFormat="1" ht="12.75">
      <c r="A73" s="5"/>
      <c r="D73" s="9"/>
      <c r="E73" s="7"/>
    </row>
    <row r="74" spans="1:5" s="6" customFormat="1" ht="12.75">
      <c r="A74" s="5"/>
      <c r="D74" s="9"/>
      <c r="E74" s="7"/>
    </row>
    <row r="75" spans="1:5" s="6" customFormat="1" ht="12.75">
      <c r="A75" s="5"/>
      <c r="D75" s="9"/>
      <c r="E75" s="7"/>
    </row>
    <row r="76" spans="1:5" s="6" customFormat="1" ht="12.75">
      <c r="A76" s="5"/>
      <c r="D76" s="9"/>
      <c r="E76" s="7"/>
    </row>
    <row r="77" spans="1:5" s="6" customFormat="1" ht="12.75">
      <c r="A77" s="5"/>
      <c r="D77" s="9"/>
      <c r="E77" s="7"/>
    </row>
    <row r="78" spans="1:5" s="6" customFormat="1" ht="12.75">
      <c r="A78" s="5"/>
      <c r="D78" s="9"/>
      <c r="E78" s="7"/>
    </row>
    <row r="79" spans="1:5" s="6" customFormat="1" ht="12.75">
      <c r="A79" s="5"/>
      <c r="D79" s="9"/>
      <c r="E79" s="7"/>
    </row>
    <row r="80" spans="1:5" s="6" customFormat="1" ht="12.75">
      <c r="A80" s="5"/>
      <c r="D80" s="9"/>
      <c r="E80" s="7"/>
    </row>
    <row r="81" spans="1:5" s="6" customFormat="1" ht="12.75">
      <c r="A81" s="5"/>
      <c r="D81" s="9"/>
      <c r="E81" s="7"/>
    </row>
    <row r="82" spans="1:5" s="6" customFormat="1" ht="12.75">
      <c r="A82" s="5"/>
      <c r="D82" s="9"/>
      <c r="E82" s="7"/>
    </row>
    <row r="83" spans="1:5" s="6" customFormat="1" ht="12.75">
      <c r="A83" s="5"/>
      <c r="D83" s="9"/>
      <c r="E83" s="7"/>
    </row>
    <row r="84" spans="1:5" s="6" customFormat="1" ht="12.75">
      <c r="A84" s="5"/>
      <c r="D84" s="9"/>
      <c r="E84" s="7"/>
    </row>
    <row r="85" spans="1:5" s="6" customFormat="1" ht="12.75">
      <c r="A85" s="5"/>
      <c r="D85" s="9"/>
      <c r="E85" s="7"/>
    </row>
    <row r="86" spans="1:5" s="6" customFormat="1" ht="12.75">
      <c r="A86" s="5"/>
      <c r="D86" s="9"/>
      <c r="E86" s="7"/>
    </row>
    <row r="87" spans="1:5" s="6" customFormat="1" ht="12.75">
      <c r="A87" s="5"/>
      <c r="D87" s="9"/>
      <c r="E87" s="7"/>
    </row>
    <row r="88" spans="1:5" s="6" customFormat="1" ht="12.75">
      <c r="A88" s="5"/>
      <c r="D88" s="9"/>
      <c r="E88" s="7"/>
    </row>
    <row r="89" spans="1:5" s="6" customFormat="1" ht="12.75">
      <c r="A89" s="5"/>
      <c r="D89" s="9"/>
      <c r="E89" s="7"/>
    </row>
    <row r="90" spans="1:5" s="6" customFormat="1" ht="12.75">
      <c r="A90" s="5"/>
      <c r="D90" s="9"/>
      <c r="E90" s="7"/>
    </row>
    <row r="91" spans="1:5" s="6" customFormat="1" ht="12.75">
      <c r="A91" s="5"/>
      <c r="D91" s="9"/>
      <c r="E91" s="7"/>
    </row>
    <row r="92" spans="1:5" s="6" customFormat="1" ht="12.75">
      <c r="A92" s="5"/>
      <c r="D92" s="9"/>
      <c r="E92" s="7"/>
    </row>
    <row r="93" spans="1:5" s="6" customFormat="1" ht="12.75">
      <c r="A93" s="5"/>
      <c r="D93" s="9"/>
      <c r="E93" s="7"/>
    </row>
    <row r="94" spans="1:5" s="6" customFormat="1" ht="12.75">
      <c r="A94" s="5"/>
      <c r="D94" s="9"/>
      <c r="E94" s="7"/>
    </row>
    <row r="95" spans="1:5" s="6" customFormat="1" ht="12.75">
      <c r="A95" s="5"/>
      <c r="D95" s="9"/>
      <c r="E95" s="7"/>
    </row>
    <row r="96" spans="1:5" s="6" customFormat="1" ht="12.75">
      <c r="A96" s="5"/>
      <c r="D96" s="9"/>
      <c r="E96" s="7"/>
    </row>
    <row r="97" spans="1:5" s="6" customFormat="1" ht="12.75">
      <c r="A97" s="5"/>
      <c r="D97" s="9"/>
      <c r="E97" s="7"/>
    </row>
    <row r="98" spans="1:5" s="6" customFormat="1" ht="12.75">
      <c r="A98" s="5"/>
      <c r="D98" s="9"/>
      <c r="E98" s="7"/>
    </row>
    <row r="99" spans="1:5" s="6" customFormat="1" ht="12.75">
      <c r="A99" s="5"/>
      <c r="D99" s="9"/>
      <c r="E99" s="7"/>
    </row>
    <row r="100" spans="1:5" s="6" customFormat="1" ht="12.75">
      <c r="A100" s="5"/>
      <c r="D100" s="9"/>
      <c r="E100" s="7"/>
    </row>
    <row r="101" spans="1:5" s="6" customFormat="1" ht="12.75">
      <c r="A101" s="5"/>
      <c r="D101" s="9"/>
      <c r="E101" s="7"/>
    </row>
    <row r="102" spans="1:5" s="6" customFormat="1" ht="12.75">
      <c r="A102" s="5"/>
      <c r="D102" s="9"/>
      <c r="E102" s="7"/>
    </row>
    <row r="103" spans="1:5" s="6" customFormat="1" ht="12.75">
      <c r="A103" s="5"/>
      <c r="D103" s="9"/>
      <c r="E103" s="7"/>
    </row>
    <row r="104" spans="1:5" s="6" customFormat="1" ht="12.75">
      <c r="A104" s="5"/>
      <c r="D104" s="9"/>
      <c r="E104" s="7"/>
    </row>
    <row r="105" spans="1:5" s="6" customFormat="1" ht="12.75">
      <c r="A105" s="5"/>
      <c r="D105" s="9"/>
      <c r="E105" s="7"/>
    </row>
    <row r="106" spans="1:5" s="6" customFormat="1" ht="12.75">
      <c r="A106" s="5"/>
      <c r="D106" s="9"/>
      <c r="E106" s="7"/>
    </row>
    <row r="107" spans="1:5" s="6" customFormat="1" ht="12.75">
      <c r="A107" s="5"/>
      <c r="D107" s="9"/>
      <c r="E107" s="7"/>
    </row>
    <row r="108" spans="1:5" s="6" customFormat="1" ht="12.75">
      <c r="A108" s="5"/>
      <c r="D108" s="9"/>
      <c r="E108" s="7"/>
    </row>
  </sheetData>
  <sheetProtection password="DFDA" sheet="1"/>
  <conditionalFormatting sqref="E56">
    <cfRule type="cellIs" priority="8" dxfId="2" operator="lessThan" stopIfTrue="1">
      <formula>0</formula>
    </cfRule>
    <cfRule type="cellIs" priority="9" dxfId="2" operator="lessThan" stopIfTrue="1">
      <formula>0</formula>
    </cfRule>
    <cfRule type="cellIs" priority="10" dxfId="0" operator="lessThan" stopIfTrue="1">
      <formula>0</formula>
    </cfRule>
  </conditionalFormatting>
  <conditionalFormatting sqref="E54">
    <cfRule type="cellIs" priority="5" dxfId="2" operator="lessThan" stopIfTrue="1">
      <formula>0</formula>
    </cfRule>
    <cfRule type="cellIs" priority="6" dxfId="2" operator="lessThan" stopIfTrue="1">
      <formula>0</formula>
    </cfRule>
    <cfRule type="cellIs" priority="7" dxfId="0" operator="lessThan" stopIfTrue="1">
      <formula>0</formula>
    </cfRule>
  </conditionalFormatting>
  <conditionalFormatting sqref="E55">
    <cfRule type="cellIs" priority="2" dxfId="2" operator="lessThan" stopIfTrue="1">
      <formula>0</formula>
    </cfRule>
    <cfRule type="cellIs" priority="3" dxfId="2" operator="lessThan" stopIfTrue="1">
      <formula>0</formula>
    </cfRule>
    <cfRule type="cellIs" priority="4" dxfId="0" operator="lessThan" stopIfTrue="1">
      <formula>0</formula>
    </cfRule>
  </conditionalFormatting>
  <conditionalFormatting sqref="E45:E49">
    <cfRule type="cellIs" priority="1" dxfId="0" operator="greaterThan" stopIfTrue="1">
      <formula>$D$45+750</formula>
    </cfRule>
  </conditionalFormatting>
  <printOptions gridLines="1"/>
  <pageMargins left="0.25" right="0.25" top="0.653333333333333" bottom="0" header="0.25" footer="0"/>
  <pageSetup horizontalDpi="600" verticalDpi="600" orientation="portrait" scale="95" r:id="rId1"/>
  <headerFooter alignWithMargins="0">
    <oddHeader>&amp;L&amp;"Arial,Bold"&amp;14New Copystar A4&amp;C&amp;"Arial,Bold"&amp;16Profit &amp; Loss Worksheet&amp;R&amp;"Arial,Bold"&amp;14Hagah Enterprises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11"/>
  <sheetViews>
    <sheetView view="pageLayout" zoomScale="160" zoomScaleNormal="130" zoomScalePageLayoutView="160" workbookViewId="0" topLeftCell="A1">
      <selection activeCell="H15" sqref="H15"/>
    </sheetView>
  </sheetViews>
  <sheetFormatPr defaultColWidth="9.140625" defaultRowHeight="12.75"/>
  <cols>
    <col min="1" max="1" width="4.140625" style="1" customWidth="1"/>
    <col min="2" max="2" width="12.28125" style="0" customWidth="1"/>
    <col min="3" max="3" width="37.7109375" style="0" customWidth="1"/>
    <col min="4" max="4" width="13.00390625" style="13" customWidth="1"/>
    <col min="5" max="5" width="14.00390625" style="11" customWidth="1"/>
    <col min="6" max="6" width="7.7109375" style="0" customWidth="1"/>
    <col min="7" max="7" width="13.00390625" style="0" bestFit="1" customWidth="1"/>
  </cols>
  <sheetData>
    <row r="1" spans="1:7" s="6" customFormat="1" ht="19.5" customHeight="1">
      <c r="A1" s="5"/>
      <c r="B1" s="34" t="s">
        <v>35</v>
      </c>
      <c r="C1" s="108"/>
      <c r="D1" s="35" t="s">
        <v>34</v>
      </c>
      <c r="E1" s="111"/>
      <c r="F1" s="36" t="s">
        <v>30</v>
      </c>
      <c r="G1" s="113"/>
    </row>
    <row r="2" spans="2:7" ht="16.5" customHeight="1">
      <c r="B2" s="29" t="s">
        <v>32</v>
      </c>
      <c r="C2" s="109"/>
      <c r="D2" s="30" t="s">
        <v>73</v>
      </c>
      <c r="E2" s="114"/>
      <c r="F2" s="32" t="s">
        <v>74</v>
      </c>
      <c r="G2" s="115"/>
    </row>
    <row r="3" spans="2:7" ht="16.5" customHeight="1">
      <c r="B3" s="33" t="s">
        <v>33</v>
      </c>
      <c r="C3" s="109"/>
      <c r="D3" s="110"/>
      <c r="E3" s="111"/>
      <c r="F3" s="112"/>
      <c r="G3" s="113"/>
    </row>
    <row r="4" spans="1:4" s="6" customFormat="1" ht="12.75" customHeight="1">
      <c r="A4" s="5"/>
      <c r="B4" s="18"/>
      <c r="C4" s="19"/>
      <c r="D4" s="41"/>
    </row>
    <row r="5" spans="1:7" s="43" customFormat="1" ht="15">
      <c r="A5" s="17" t="s">
        <v>4</v>
      </c>
      <c r="B5" s="17" t="s">
        <v>0</v>
      </c>
      <c r="C5" s="40" t="s">
        <v>1</v>
      </c>
      <c r="D5" s="97" t="s">
        <v>2</v>
      </c>
      <c r="E5" s="42" t="s">
        <v>54</v>
      </c>
      <c r="G5" s="72" t="s">
        <v>24</v>
      </c>
    </row>
    <row r="6" spans="1:7" s="50" customFormat="1" ht="10.5" customHeight="1">
      <c r="A6" s="116"/>
      <c r="B6" s="105" t="s">
        <v>101</v>
      </c>
      <c r="C6" s="51" t="s">
        <v>110</v>
      </c>
      <c r="D6" s="52">
        <v>9224</v>
      </c>
      <c r="E6" s="53">
        <v>2232.45</v>
      </c>
      <c r="G6" s="53">
        <f aca="true" t="shared" si="0" ref="G6:G13">SUM(A6*E6)</f>
        <v>0</v>
      </c>
    </row>
    <row r="7" spans="1:7" s="50" customFormat="1" ht="10.5" customHeight="1">
      <c r="A7" s="116"/>
      <c r="B7" s="105" t="s">
        <v>102</v>
      </c>
      <c r="C7" s="51" t="s">
        <v>56</v>
      </c>
      <c r="D7" s="52">
        <v>10756</v>
      </c>
      <c r="E7" s="53">
        <v>2603.15</v>
      </c>
      <c r="G7" s="53">
        <f t="shared" si="0"/>
        <v>0</v>
      </c>
    </row>
    <row r="8" spans="1:7" s="50" customFormat="1" ht="10.5" customHeight="1">
      <c r="A8" s="116"/>
      <c r="B8" s="105" t="s">
        <v>103</v>
      </c>
      <c r="C8" s="51" t="s">
        <v>111</v>
      </c>
      <c r="D8" s="52">
        <v>13758</v>
      </c>
      <c r="E8" s="53">
        <v>3329.7</v>
      </c>
      <c r="G8" s="53">
        <f t="shared" si="0"/>
        <v>0</v>
      </c>
    </row>
    <row r="9" spans="1:7" s="50" customFormat="1" ht="10.5" customHeight="1">
      <c r="A9" s="116"/>
      <c r="B9" s="105" t="s">
        <v>104</v>
      </c>
      <c r="C9" s="51" t="s">
        <v>112</v>
      </c>
      <c r="D9" s="52">
        <v>15876</v>
      </c>
      <c r="E9" s="53">
        <v>3842.3</v>
      </c>
      <c r="G9" s="53">
        <f t="shared" si="0"/>
        <v>0</v>
      </c>
    </row>
    <row r="10" spans="1:7" s="50" customFormat="1" ht="10.5" customHeight="1">
      <c r="A10" s="116"/>
      <c r="B10" s="105" t="s">
        <v>108</v>
      </c>
      <c r="C10" s="51" t="s">
        <v>109</v>
      </c>
      <c r="D10" s="52">
        <v>20325</v>
      </c>
      <c r="E10" s="53">
        <v>4918.65</v>
      </c>
      <c r="G10" s="53">
        <f t="shared" si="0"/>
        <v>0</v>
      </c>
    </row>
    <row r="11" spans="1:7" s="50" customFormat="1" ht="10.5" customHeight="1">
      <c r="A11" s="116"/>
      <c r="B11" s="105" t="s">
        <v>105</v>
      </c>
      <c r="C11" s="51" t="s">
        <v>57</v>
      </c>
      <c r="D11" s="52">
        <v>8292</v>
      </c>
      <c r="E11" s="53">
        <v>2006.95</v>
      </c>
      <c r="G11" s="53">
        <f t="shared" si="0"/>
        <v>0</v>
      </c>
    </row>
    <row r="12" spans="1:7" s="50" customFormat="1" ht="10.5" customHeight="1">
      <c r="A12" s="116"/>
      <c r="B12" s="105" t="s">
        <v>106</v>
      </c>
      <c r="C12" s="51" t="s">
        <v>58</v>
      </c>
      <c r="D12" s="52">
        <v>9545</v>
      </c>
      <c r="E12" s="53">
        <v>2310</v>
      </c>
      <c r="G12" s="53">
        <f t="shared" si="0"/>
        <v>0</v>
      </c>
    </row>
    <row r="13" spans="1:7" s="50" customFormat="1" ht="10.5" customHeight="1">
      <c r="A13" s="116"/>
      <c r="B13" s="105" t="s">
        <v>107</v>
      </c>
      <c r="C13" s="51" t="s">
        <v>59</v>
      </c>
      <c r="D13" s="52">
        <v>11228</v>
      </c>
      <c r="E13" s="53">
        <v>2717.55</v>
      </c>
      <c r="G13" s="53">
        <f t="shared" si="0"/>
        <v>0</v>
      </c>
    </row>
    <row r="14" spans="1:7" s="39" customFormat="1" ht="12" customHeight="1">
      <c r="A14" s="38"/>
      <c r="B14" s="44"/>
      <c r="C14" s="45" t="s">
        <v>10</v>
      </c>
      <c r="D14" s="52"/>
      <c r="E14" s="47"/>
      <c r="G14" s="73"/>
    </row>
    <row r="15" spans="1:7" s="50" customFormat="1" ht="10.5" customHeight="1">
      <c r="A15" s="116"/>
      <c r="B15" s="51" t="s">
        <v>42</v>
      </c>
      <c r="C15" s="51" t="s">
        <v>113</v>
      </c>
      <c r="D15" s="52">
        <v>1417</v>
      </c>
      <c r="E15" s="53">
        <v>468.05</v>
      </c>
      <c r="G15" s="53">
        <f aca="true" t="shared" si="1" ref="G15:G22">SUM(A15*E15)</f>
        <v>0</v>
      </c>
    </row>
    <row r="16" spans="1:7" s="50" customFormat="1" ht="10.5" customHeight="1">
      <c r="A16" s="116"/>
      <c r="B16" s="51" t="s">
        <v>43</v>
      </c>
      <c r="C16" s="51" t="s">
        <v>114</v>
      </c>
      <c r="D16" s="52">
        <v>1800</v>
      </c>
      <c r="E16" s="53">
        <v>594</v>
      </c>
      <c r="G16" s="53">
        <f t="shared" si="1"/>
        <v>0</v>
      </c>
    </row>
    <row r="17" spans="1:7" s="50" customFormat="1" ht="10.5" customHeight="1">
      <c r="A17" s="116"/>
      <c r="B17" s="51" t="s">
        <v>84</v>
      </c>
      <c r="C17" s="51" t="s">
        <v>44</v>
      </c>
      <c r="D17" s="52">
        <v>1540</v>
      </c>
      <c r="E17" s="53">
        <v>508.2</v>
      </c>
      <c r="G17" s="53">
        <f t="shared" si="1"/>
        <v>0</v>
      </c>
    </row>
    <row r="18" spans="1:7" s="50" customFormat="1" ht="10.5" customHeight="1">
      <c r="A18" s="116"/>
      <c r="B18" s="51" t="s">
        <v>85</v>
      </c>
      <c r="C18" s="51" t="s">
        <v>45</v>
      </c>
      <c r="D18" s="52">
        <v>2500</v>
      </c>
      <c r="E18" s="53">
        <v>825</v>
      </c>
      <c r="G18" s="53">
        <f t="shared" si="1"/>
        <v>0</v>
      </c>
    </row>
    <row r="19" spans="1:7" s="50" customFormat="1" ht="10.5" customHeight="1">
      <c r="A19" s="116"/>
      <c r="B19" s="51" t="s">
        <v>115</v>
      </c>
      <c r="C19" s="51" t="s">
        <v>116</v>
      </c>
      <c r="D19" s="52">
        <v>160</v>
      </c>
      <c r="E19" s="53">
        <v>52.8</v>
      </c>
      <c r="G19" s="53">
        <f t="shared" si="1"/>
        <v>0</v>
      </c>
    </row>
    <row r="20" spans="1:7" s="50" customFormat="1" ht="10.5" customHeight="1">
      <c r="A20" s="116"/>
      <c r="B20" s="51" t="s">
        <v>46</v>
      </c>
      <c r="C20" s="51" t="s">
        <v>11</v>
      </c>
      <c r="D20" s="52">
        <v>1380</v>
      </c>
      <c r="E20" s="53">
        <v>455.4</v>
      </c>
      <c r="G20" s="53">
        <f t="shared" si="1"/>
        <v>0</v>
      </c>
    </row>
    <row r="21" spans="1:7" s="50" customFormat="1" ht="10.5" customHeight="1">
      <c r="A21" s="116"/>
      <c r="B21" s="51" t="s">
        <v>13</v>
      </c>
      <c r="C21" s="51" t="s">
        <v>14</v>
      </c>
      <c r="D21" s="52">
        <v>244</v>
      </c>
      <c r="E21" s="53">
        <v>100.65</v>
      </c>
      <c r="G21" s="53">
        <f t="shared" si="1"/>
        <v>0</v>
      </c>
    </row>
    <row r="22" spans="1:7" s="50" customFormat="1" ht="10.5" customHeight="1">
      <c r="A22" s="116"/>
      <c r="B22" s="51" t="s">
        <v>55</v>
      </c>
      <c r="C22" s="51" t="s">
        <v>48</v>
      </c>
      <c r="D22" s="52">
        <v>1155</v>
      </c>
      <c r="E22" s="53">
        <v>381.15</v>
      </c>
      <c r="G22" s="53">
        <f t="shared" si="1"/>
        <v>0</v>
      </c>
    </row>
    <row r="23" spans="1:7" s="39" customFormat="1" ht="12" customHeight="1">
      <c r="A23" s="38"/>
      <c r="C23" s="16" t="s">
        <v>5</v>
      </c>
      <c r="D23" s="52"/>
      <c r="E23" s="49"/>
      <c r="G23" s="74"/>
    </row>
    <row r="24" spans="1:7" s="6" customFormat="1" ht="12.75">
      <c r="A24" s="116"/>
      <c r="B24" s="117"/>
      <c r="C24" s="117"/>
      <c r="D24" s="118"/>
      <c r="E24" s="118"/>
      <c r="G24" s="7">
        <f>SUM(A24*E24)</f>
        <v>0</v>
      </c>
    </row>
    <row r="25" spans="1:7" s="50" customFormat="1" ht="10.5" customHeight="1">
      <c r="A25" s="116"/>
      <c r="B25" s="117"/>
      <c r="C25" s="117"/>
      <c r="D25" s="118"/>
      <c r="E25" s="118"/>
      <c r="G25" s="56">
        <f>SUM(A25*E25)</f>
        <v>0</v>
      </c>
    </row>
    <row r="26" spans="1:7" s="50" customFormat="1" ht="10.5" customHeight="1">
      <c r="A26" s="116"/>
      <c r="B26" s="117"/>
      <c r="C26" s="117"/>
      <c r="D26" s="118"/>
      <c r="E26" s="118"/>
      <c r="F26" s="82"/>
      <c r="G26" s="56">
        <f>SUM(A26*E26)</f>
        <v>0</v>
      </c>
    </row>
    <row r="27" spans="1:7" s="50" customFormat="1" ht="10.5" customHeight="1">
      <c r="A27" s="116"/>
      <c r="B27" s="117"/>
      <c r="C27" s="117"/>
      <c r="D27" s="118"/>
      <c r="E27" s="118"/>
      <c r="F27" s="82"/>
      <c r="G27" s="56">
        <f>SUM(A27*E27)</f>
        <v>0</v>
      </c>
    </row>
    <row r="28" spans="1:7" s="2" customFormat="1" ht="19.5" customHeight="1">
      <c r="A28" s="4"/>
      <c r="C28" s="3" t="s">
        <v>3</v>
      </c>
      <c r="D28" s="8"/>
      <c r="E28" s="10"/>
      <c r="G28" s="75"/>
    </row>
    <row r="29" spans="1:7" s="50" customFormat="1" ht="10.5" customHeight="1">
      <c r="A29" s="116"/>
      <c r="B29" s="50" t="s">
        <v>16</v>
      </c>
      <c r="C29" s="50" t="s">
        <v>15</v>
      </c>
      <c r="D29" s="55"/>
      <c r="E29" s="56">
        <v>115</v>
      </c>
      <c r="G29" s="56">
        <f aca="true" t="shared" si="2" ref="G29:G34">SUM(A29*E29)</f>
        <v>0</v>
      </c>
    </row>
    <row r="30" spans="1:7" s="50" customFormat="1" ht="10.5" customHeight="1">
      <c r="A30" s="116"/>
      <c r="B30" s="50" t="s">
        <v>17</v>
      </c>
      <c r="C30" s="50" t="s">
        <v>138</v>
      </c>
      <c r="D30" s="55"/>
      <c r="E30" s="56">
        <v>400</v>
      </c>
      <c r="G30" s="56">
        <f t="shared" si="2"/>
        <v>0</v>
      </c>
    </row>
    <row r="31" spans="1:7" s="50" customFormat="1" ht="10.5" customHeight="1">
      <c r="A31" s="116"/>
      <c r="B31" s="50" t="s">
        <v>53</v>
      </c>
      <c r="C31" s="50" t="s">
        <v>53</v>
      </c>
      <c r="D31" s="55"/>
      <c r="E31" s="87">
        <v>300</v>
      </c>
      <c r="F31" s="86"/>
      <c r="G31" s="56">
        <f t="shared" si="2"/>
        <v>0</v>
      </c>
    </row>
    <row r="32" spans="1:7" s="50" customFormat="1" ht="10.5" customHeight="1">
      <c r="A32" s="116"/>
      <c r="B32" s="50" t="s">
        <v>49</v>
      </c>
      <c r="C32" s="50" t="s">
        <v>50</v>
      </c>
      <c r="D32" s="55"/>
      <c r="E32" s="87">
        <v>500</v>
      </c>
      <c r="F32" s="86"/>
      <c r="G32" s="56">
        <f t="shared" si="2"/>
        <v>0</v>
      </c>
    </row>
    <row r="33" spans="1:7" s="50" customFormat="1" ht="10.5" customHeight="1">
      <c r="A33" s="116"/>
      <c r="B33" s="88" t="s">
        <v>51</v>
      </c>
      <c r="C33" s="50" t="s">
        <v>52</v>
      </c>
      <c r="D33" s="55"/>
      <c r="E33" s="87">
        <v>50</v>
      </c>
      <c r="F33" s="86"/>
      <c r="G33" s="56">
        <f t="shared" si="2"/>
        <v>0</v>
      </c>
    </row>
    <row r="34" spans="1:7" s="50" customFormat="1" ht="10.5" customHeight="1">
      <c r="A34" s="116"/>
      <c r="B34" s="50" t="s">
        <v>18</v>
      </c>
      <c r="C34" s="50" t="s">
        <v>37</v>
      </c>
      <c r="D34" s="118"/>
      <c r="E34" s="56">
        <v>300</v>
      </c>
      <c r="G34" s="56">
        <f t="shared" si="2"/>
        <v>0</v>
      </c>
    </row>
    <row r="35" spans="1:7" s="39" customFormat="1" ht="10.5" customHeight="1">
      <c r="A35" s="57"/>
      <c r="B35" s="44"/>
      <c r="C35" s="45" t="s">
        <v>19</v>
      </c>
      <c r="D35" s="48"/>
      <c r="E35" s="49"/>
      <c r="G35" s="74"/>
    </row>
    <row r="36" spans="1:7" s="50" customFormat="1" ht="10.5" customHeight="1">
      <c r="A36" s="116"/>
      <c r="B36" s="51"/>
      <c r="C36" s="51" t="s">
        <v>20</v>
      </c>
      <c r="D36" s="119"/>
      <c r="E36" s="71">
        <v>0.015</v>
      </c>
      <c r="F36" s="51"/>
      <c r="G36" s="53">
        <f>SUM(A36*D36*E36)</f>
        <v>0</v>
      </c>
    </row>
    <row r="37" spans="1:7" s="50" customFormat="1" ht="10.5" customHeight="1">
      <c r="A37" s="116"/>
      <c r="B37" s="51"/>
      <c r="C37" s="51" t="s">
        <v>20</v>
      </c>
      <c r="D37" s="119"/>
      <c r="E37" s="120"/>
      <c r="F37" s="51"/>
      <c r="G37" s="53">
        <f>SUM(A37*D37*E37)</f>
        <v>0</v>
      </c>
    </row>
    <row r="38" spans="1:7" s="50" customFormat="1" ht="10.5" customHeight="1">
      <c r="A38" s="116"/>
      <c r="B38" s="51"/>
      <c r="C38" s="51" t="s">
        <v>21</v>
      </c>
      <c r="D38" s="119"/>
      <c r="E38" s="53">
        <v>0.15</v>
      </c>
      <c r="F38" s="51"/>
      <c r="G38" s="53">
        <f>SUM(A38*D38*E38)</f>
        <v>0</v>
      </c>
    </row>
    <row r="39" spans="1:7" s="50" customFormat="1" ht="10.5" customHeight="1">
      <c r="A39" s="116"/>
      <c r="B39" s="51"/>
      <c r="C39" s="51" t="s">
        <v>21</v>
      </c>
      <c r="D39" s="119"/>
      <c r="E39" s="120"/>
      <c r="F39" s="51"/>
      <c r="G39" s="53">
        <f>SUM(A39*D39*E39)</f>
        <v>0</v>
      </c>
    </row>
    <row r="40" spans="1:7" s="2" customFormat="1" ht="19.5" customHeight="1">
      <c r="A40" s="4"/>
      <c r="C40" s="3" t="s">
        <v>22</v>
      </c>
      <c r="D40" s="8"/>
      <c r="E40" s="37"/>
      <c r="F40" s="15"/>
      <c r="G40" s="77"/>
    </row>
    <row r="41" spans="1:7" s="50" customFormat="1" ht="10.5" customHeight="1">
      <c r="A41" s="116"/>
      <c r="B41" s="51"/>
      <c r="C41" s="51" t="s">
        <v>23</v>
      </c>
      <c r="D41" s="58"/>
      <c r="E41" s="118"/>
      <c r="G41" s="56">
        <f>SUM(A41*E41)</f>
        <v>0</v>
      </c>
    </row>
    <row r="42" spans="1:7" s="50" customFormat="1" ht="10.5" customHeight="1">
      <c r="A42" s="116"/>
      <c r="B42" s="51"/>
      <c r="C42" s="51" t="s">
        <v>60</v>
      </c>
      <c r="D42" s="59"/>
      <c r="E42" s="89">
        <v>500</v>
      </c>
      <c r="F42" s="90"/>
      <c r="G42" s="56">
        <f>SUM(A42*E42)</f>
        <v>0</v>
      </c>
    </row>
    <row r="43" spans="1:7" s="50" customFormat="1" ht="10.5" customHeight="1">
      <c r="A43" s="116"/>
      <c r="B43" s="51"/>
      <c r="C43" s="51" t="s">
        <v>61</v>
      </c>
      <c r="D43" s="59"/>
      <c r="E43" s="89">
        <v>500</v>
      </c>
      <c r="F43" s="90"/>
      <c r="G43" s="56">
        <f>SUM(A43*E43)</f>
        <v>0</v>
      </c>
    </row>
    <row r="44" spans="1:7" s="2" customFormat="1" ht="16.5" customHeight="1">
      <c r="A44" s="4"/>
      <c r="C44" s="94" t="s">
        <v>64</v>
      </c>
      <c r="D44" s="93">
        <f>SUM(A6*D6+A7*D7+A8*D8+A9*D9+A10*D10+A11*D11+A12*D12+A15*D15+A22*D22+A16*D16+A17*D17+A18*D18+A19*D19+A20*D20+A21*D21+A26*D26+A27*D27+A13*D13+A25*D25+A24*D24)</f>
        <v>0</v>
      </c>
      <c r="E44" s="10"/>
      <c r="F44" s="64" t="s">
        <v>38</v>
      </c>
      <c r="G44" s="10">
        <f>SUM(G6:G43)</f>
        <v>0</v>
      </c>
    </row>
    <row r="45" spans="1:7" s="2" customFormat="1" ht="16.5" customHeight="1">
      <c r="A45" s="4"/>
      <c r="C45" s="95" t="s">
        <v>117</v>
      </c>
      <c r="D45" s="96">
        <f>SUM(D44*65%)</f>
        <v>0</v>
      </c>
      <c r="E45" s="10"/>
      <c r="F45" s="64"/>
      <c r="G45" s="10"/>
    </row>
    <row r="46" spans="1:5" s="2" customFormat="1" ht="12" customHeight="1">
      <c r="A46" s="4"/>
      <c r="D46" s="8"/>
      <c r="E46" s="10"/>
    </row>
    <row r="47" spans="1:6" s="18" customFormat="1" ht="12" customHeight="1">
      <c r="A47" s="20"/>
      <c r="B47" s="14" t="s">
        <v>8</v>
      </c>
      <c r="C47" s="21" t="s">
        <v>25</v>
      </c>
      <c r="D47" s="121"/>
      <c r="E47" s="12"/>
      <c r="F47" s="14"/>
    </row>
    <row r="48" spans="1:6" s="50" customFormat="1" ht="10.5" customHeight="1">
      <c r="A48" s="116"/>
      <c r="B48" s="86">
        <v>0.02865</v>
      </c>
      <c r="C48" s="50" t="s">
        <v>127</v>
      </c>
      <c r="D48" s="60"/>
      <c r="E48" s="78">
        <f>SUM(D47*A48/B48)</f>
        <v>0</v>
      </c>
      <c r="F48" s="106"/>
    </row>
    <row r="49" spans="1:6" s="50" customFormat="1" ht="10.5" customHeight="1">
      <c r="A49" s="116"/>
      <c r="B49" s="86">
        <v>0.02693</v>
      </c>
      <c r="C49" s="50" t="s">
        <v>128</v>
      </c>
      <c r="D49" s="60"/>
      <c r="E49" s="78">
        <f>SUM(D47*A49/B49)</f>
        <v>0</v>
      </c>
      <c r="F49" s="106"/>
    </row>
    <row r="50" spans="1:6" s="50" customFormat="1" ht="10.5" customHeight="1">
      <c r="A50" s="116"/>
      <c r="B50" s="86">
        <v>0.02359</v>
      </c>
      <c r="C50" s="50" t="s">
        <v>129</v>
      </c>
      <c r="D50" s="60"/>
      <c r="E50" s="78">
        <f>SUM(D47*A50/B50)</f>
        <v>0</v>
      </c>
      <c r="F50" s="106"/>
    </row>
    <row r="51" spans="1:6" s="50" customFormat="1" ht="10.5" customHeight="1">
      <c r="A51" s="116"/>
      <c r="B51" s="86">
        <v>0.01914</v>
      </c>
      <c r="C51" s="50" t="s">
        <v>130</v>
      </c>
      <c r="D51" s="60"/>
      <c r="E51" s="78">
        <f>SUM(D47*A51/B51)</f>
        <v>0</v>
      </c>
      <c r="F51" s="106"/>
    </row>
    <row r="52" spans="1:6" s="50" customFormat="1" ht="10.5" customHeight="1">
      <c r="A52" s="116"/>
      <c r="B52" s="122">
        <v>0.01883</v>
      </c>
      <c r="C52" s="117" t="s">
        <v>131</v>
      </c>
      <c r="D52" s="60"/>
      <c r="E52" s="78">
        <f>SUM(D47*A52/B52)</f>
        <v>0</v>
      </c>
      <c r="F52" s="106"/>
    </row>
    <row r="53" spans="1:5" s="69" customFormat="1" ht="12.75">
      <c r="A53" s="65"/>
      <c r="B53" s="66"/>
      <c r="C53" s="66"/>
      <c r="D53" s="67"/>
      <c r="E53" s="68"/>
    </row>
    <row r="54" spans="1:5" s="50" customFormat="1" ht="12">
      <c r="A54" s="61"/>
      <c r="B54" s="62"/>
      <c r="C54" s="79" t="s">
        <v>36</v>
      </c>
      <c r="D54" s="63"/>
      <c r="E54" s="54">
        <f>SUM(E48:E52)</f>
        <v>0</v>
      </c>
    </row>
    <row r="55" spans="1:5" s="50" customFormat="1" ht="12">
      <c r="A55" s="61"/>
      <c r="C55" s="80" t="s">
        <v>24</v>
      </c>
      <c r="D55" s="70"/>
      <c r="E55" s="56">
        <f>SUM(G44)</f>
        <v>0</v>
      </c>
    </row>
    <row r="56" spans="1:5" s="50" customFormat="1" ht="12">
      <c r="A56" s="61"/>
      <c r="C56" s="50" t="s">
        <v>6</v>
      </c>
      <c r="D56" s="63"/>
      <c r="E56" s="83">
        <f>SUM(E54-E55)</f>
        <v>0</v>
      </c>
    </row>
    <row r="57" spans="1:5" s="14" customFormat="1" ht="12.75">
      <c r="A57" s="31"/>
      <c r="B57" s="99" t="s">
        <v>132</v>
      </c>
      <c r="C57" s="124" t="s">
        <v>135</v>
      </c>
      <c r="D57" s="123"/>
      <c r="E57" s="98">
        <f>SUM(E56*D57)</f>
        <v>0</v>
      </c>
    </row>
    <row r="58" spans="1:5" s="14" customFormat="1" ht="12.75">
      <c r="A58" s="31"/>
      <c r="B58" s="99" t="s">
        <v>137</v>
      </c>
      <c r="C58" s="117"/>
      <c r="D58" s="123"/>
      <c r="E58" s="98">
        <f>SUM(E56*D58)</f>
        <v>0</v>
      </c>
    </row>
    <row r="59" spans="1:5" s="22" customFormat="1" ht="12.75">
      <c r="A59" s="84"/>
      <c r="C59" s="22" t="s">
        <v>7</v>
      </c>
      <c r="D59" s="100">
        <f>SUM(1-(D57+D58))</f>
        <v>1</v>
      </c>
      <c r="E59" s="85">
        <f>SUM(E56-E57-E58)</f>
        <v>0</v>
      </c>
    </row>
    <row r="61" spans="2:4" ht="18">
      <c r="B61" s="23" t="s">
        <v>26</v>
      </c>
      <c r="D61" s="23" t="s">
        <v>27</v>
      </c>
    </row>
    <row r="62" spans="2:7" ht="12.75">
      <c r="B62" s="24"/>
      <c r="C62" t="s">
        <v>28</v>
      </c>
      <c r="E62" s="91" t="s">
        <v>66</v>
      </c>
      <c r="G62" s="92"/>
    </row>
    <row r="63" spans="2:6" ht="12.75">
      <c r="B63" s="26" t="s">
        <v>29</v>
      </c>
      <c r="C63" t="s">
        <v>28</v>
      </c>
      <c r="D63" s="25" t="s">
        <v>29</v>
      </c>
      <c r="E63" s="27" t="s">
        <v>66</v>
      </c>
      <c r="F63" s="92"/>
    </row>
    <row r="64" spans="1:5" s="6" customFormat="1" ht="12.75">
      <c r="A64" s="5"/>
      <c r="B64" s="28" t="s">
        <v>30</v>
      </c>
      <c r="C64" s="22" t="s">
        <v>67</v>
      </c>
      <c r="D64" s="25" t="s">
        <v>30</v>
      </c>
      <c r="E64" s="22" t="s">
        <v>67</v>
      </c>
    </row>
    <row r="65" spans="1:5" s="6" customFormat="1" ht="12.75">
      <c r="A65" s="5"/>
      <c r="D65" s="9"/>
      <c r="E65" s="7"/>
    </row>
    <row r="66" spans="1:5" s="6" customFormat="1" ht="12.75">
      <c r="A66" s="5"/>
      <c r="D66" s="9"/>
      <c r="E66" s="7"/>
    </row>
    <row r="67" spans="1:5" s="6" customFormat="1" ht="12.75">
      <c r="A67" s="5"/>
      <c r="D67" s="9"/>
      <c r="E67" s="7"/>
    </row>
    <row r="68" spans="1:5" s="6" customFormat="1" ht="12.75">
      <c r="A68" s="5"/>
      <c r="D68" s="9"/>
      <c r="E68" s="7"/>
    </row>
    <row r="69" spans="1:5" s="6" customFormat="1" ht="12.75">
      <c r="A69" s="5"/>
      <c r="D69" s="9"/>
      <c r="E69" s="7"/>
    </row>
    <row r="70" spans="1:5" s="6" customFormat="1" ht="12.75">
      <c r="A70" s="5"/>
      <c r="D70" s="9"/>
      <c r="E70" s="7"/>
    </row>
    <row r="71" spans="1:5" s="6" customFormat="1" ht="12.75">
      <c r="A71" s="5"/>
      <c r="D71" s="9"/>
      <c r="E71" s="7"/>
    </row>
    <row r="72" spans="1:5" s="6" customFormat="1" ht="12.75">
      <c r="A72" s="5"/>
      <c r="D72" s="9"/>
      <c r="E72" s="7"/>
    </row>
    <row r="73" spans="1:5" s="6" customFormat="1" ht="12.75">
      <c r="A73" s="5"/>
      <c r="D73" s="9"/>
      <c r="E73" s="7"/>
    </row>
    <row r="74" spans="1:5" s="6" customFormat="1" ht="12.75">
      <c r="A74" s="5"/>
      <c r="D74" s="9"/>
      <c r="E74" s="7"/>
    </row>
    <row r="75" spans="1:5" s="6" customFormat="1" ht="12.75">
      <c r="A75" s="5"/>
      <c r="D75" s="9"/>
      <c r="E75" s="7"/>
    </row>
    <row r="76" spans="1:5" s="6" customFormat="1" ht="12.75">
      <c r="A76" s="5"/>
      <c r="D76" s="9"/>
      <c r="E76" s="7"/>
    </row>
    <row r="77" spans="1:5" s="6" customFormat="1" ht="12.75">
      <c r="A77" s="5"/>
      <c r="D77" s="9"/>
      <c r="E77" s="7"/>
    </row>
    <row r="78" spans="1:5" s="6" customFormat="1" ht="12.75">
      <c r="A78" s="5"/>
      <c r="D78" s="9"/>
      <c r="E78" s="7"/>
    </row>
    <row r="79" spans="1:5" s="6" customFormat="1" ht="12.75">
      <c r="A79" s="5"/>
      <c r="D79" s="9"/>
      <c r="E79" s="7"/>
    </row>
    <row r="80" spans="1:5" s="6" customFormat="1" ht="12.75">
      <c r="A80" s="5"/>
      <c r="D80" s="9"/>
      <c r="E80" s="7"/>
    </row>
    <row r="81" spans="1:5" s="6" customFormat="1" ht="12.75">
      <c r="A81" s="5"/>
      <c r="D81" s="9"/>
      <c r="E81" s="7"/>
    </row>
    <row r="82" spans="1:5" s="6" customFormat="1" ht="12.75">
      <c r="A82" s="5"/>
      <c r="D82" s="9"/>
      <c r="E82" s="7"/>
    </row>
    <row r="83" spans="1:5" s="6" customFormat="1" ht="12.75">
      <c r="A83" s="5"/>
      <c r="D83" s="9"/>
      <c r="E83" s="7"/>
    </row>
    <row r="84" spans="1:5" s="6" customFormat="1" ht="12.75">
      <c r="A84" s="5"/>
      <c r="D84" s="9"/>
      <c r="E84" s="7"/>
    </row>
    <row r="85" spans="1:5" s="6" customFormat="1" ht="12.75">
      <c r="A85" s="5"/>
      <c r="D85" s="9"/>
      <c r="E85" s="7"/>
    </row>
    <row r="86" spans="1:5" s="6" customFormat="1" ht="12.75">
      <c r="A86" s="5"/>
      <c r="D86" s="9"/>
      <c r="E86" s="7"/>
    </row>
    <row r="87" spans="1:5" s="6" customFormat="1" ht="12.75">
      <c r="A87" s="5"/>
      <c r="D87" s="9"/>
      <c r="E87" s="7"/>
    </row>
    <row r="88" spans="1:5" s="6" customFormat="1" ht="12.75">
      <c r="A88" s="5"/>
      <c r="D88" s="9"/>
      <c r="E88" s="7"/>
    </row>
    <row r="89" spans="1:5" s="6" customFormat="1" ht="12.75">
      <c r="A89" s="5"/>
      <c r="D89" s="9"/>
      <c r="E89" s="7"/>
    </row>
    <row r="90" spans="1:5" s="6" customFormat="1" ht="12.75">
      <c r="A90" s="5"/>
      <c r="D90" s="9"/>
      <c r="E90" s="7"/>
    </row>
    <row r="91" spans="1:5" s="6" customFormat="1" ht="12.75">
      <c r="A91" s="5"/>
      <c r="D91" s="9"/>
      <c r="E91" s="7"/>
    </row>
    <row r="92" spans="1:5" s="6" customFormat="1" ht="12.75">
      <c r="A92" s="5"/>
      <c r="D92" s="9"/>
      <c r="E92" s="7"/>
    </row>
    <row r="93" spans="1:5" s="6" customFormat="1" ht="12.75">
      <c r="A93" s="5"/>
      <c r="D93" s="9"/>
      <c r="E93" s="7"/>
    </row>
    <row r="94" spans="1:5" s="6" customFormat="1" ht="12.75">
      <c r="A94" s="5"/>
      <c r="D94" s="9"/>
      <c r="E94" s="7"/>
    </row>
    <row r="95" spans="1:5" s="6" customFormat="1" ht="12.75">
      <c r="A95" s="5"/>
      <c r="D95" s="9"/>
      <c r="E95" s="7"/>
    </row>
    <row r="96" spans="1:5" s="6" customFormat="1" ht="12.75">
      <c r="A96" s="5"/>
      <c r="D96" s="9"/>
      <c r="E96" s="7"/>
    </row>
    <row r="97" spans="1:5" s="6" customFormat="1" ht="12.75">
      <c r="A97" s="5"/>
      <c r="D97" s="9"/>
      <c r="E97" s="7"/>
    </row>
    <row r="98" spans="1:5" s="6" customFormat="1" ht="12.75">
      <c r="A98" s="5"/>
      <c r="D98" s="9"/>
      <c r="E98" s="7"/>
    </row>
    <row r="99" spans="1:5" s="6" customFormat="1" ht="12.75">
      <c r="A99" s="5"/>
      <c r="D99" s="9"/>
      <c r="E99" s="7"/>
    </row>
    <row r="100" spans="1:5" s="6" customFormat="1" ht="12.75">
      <c r="A100" s="5"/>
      <c r="D100" s="9"/>
      <c r="E100" s="7"/>
    </row>
    <row r="101" spans="1:5" s="6" customFormat="1" ht="12.75">
      <c r="A101" s="5"/>
      <c r="D101" s="9"/>
      <c r="E101" s="7"/>
    </row>
    <row r="102" spans="1:5" s="6" customFormat="1" ht="12.75">
      <c r="A102" s="5"/>
      <c r="D102" s="9"/>
      <c r="E102" s="7"/>
    </row>
    <row r="103" spans="1:5" s="6" customFormat="1" ht="12.75">
      <c r="A103" s="5"/>
      <c r="D103" s="9"/>
      <c r="E103" s="7"/>
    </row>
    <row r="104" spans="1:5" s="6" customFormat="1" ht="12.75">
      <c r="A104" s="5"/>
      <c r="D104" s="9"/>
      <c r="E104" s="7"/>
    </row>
    <row r="105" spans="1:5" s="6" customFormat="1" ht="12.75">
      <c r="A105" s="5"/>
      <c r="D105" s="9"/>
      <c r="E105" s="7"/>
    </row>
    <row r="106" spans="1:5" s="6" customFormat="1" ht="12.75">
      <c r="A106" s="5"/>
      <c r="D106" s="9"/>
      <c r="E106" s="7"/>
    </row>
    <row r="107" spans="1:5" s="6" customFormat="1" ht="12.75">
      <c r="A107" s="5"/>
      <c r="D107" s="9"/>
      <c r="E107" s="7"/>
    </row>
    <row r="108" spans="1:5" s="6" customFormat="1" ht="12.75">
      <c r="A108" s="5"/>
      <c r="D108" s="9"/>
      <c r="E108" s="7"/>
    </row>
    <row r="109" spans="1:5" s="6" customFormat="1" ht="12.75">
      <c r="A109" s="5"/>
      <c r="D109" s="9"/>
      <c r="E109" s="7"/>
    </row>
    <row r="110" spans="1:5" s="6" customFormat="1" ht="12.75">
      <c r="A110" s="5"/>
      <c r="D110" s="9"/>
      <c r="E110" s="7"/>
    </row>
    <row r="111" spans="1:5" s="6" customFormat="1" ht="12.75">
      <c r="A111" s="5"/>
      <c r="D111" s="9"/>
      <c r="E111" s="7"/>
    </row>
  </sheetData>
  <sheetProtection password="DFDA" sheet="1"/>
  <conditionalFormatting sqref="E59">
    <cfRule type="cellIs" priority="9" dxfId="2" operator="lessThan" stopIfTrue="1">
      <formula>0</formula>
    </cfRule>
    <cfRule type="cellIs" priority="10" dxfId="2" operator="lessThan" stopIfTrue="1">
      <formula>0</formula>
    </cfRule>
    <cfRule type="cellIs" priority="11" dxfId="0" operator="lessThan" stopIfTrue="1">
      <formula>0</formula>
    </cfRule>
  </conditionalFormatting>
  <conditionalFormatting sqref="E57">
    <cfRule type="cellIs" priority="6" dxfId="2" operator="lessThan" stopIfTrue="1">
      <formula>0</formula>
    </cfRule>
    <cfRule type="cellIs" priority="7" dxfId="2" operator="lessThan" stopIfTrue="1">
      <formula>0</formula>
    </cfRule>
    <cfRule type="cellIs" priority="8" dxfId="0" operator="lessThan" stopIfTrue="1">
      <formula>0</formula>
    </cfRule>
  </conditionalFormatting>
  <conditionalFormatting sqref="E58">
    <cfRule type="cellIs" priority="3" dxfId="2" operator="lessThan" stopIfTrue="1">
      <formula>0</formula>
    </cfRule>
    <cfRule type="cellIs" priority="4" dxfId="2" operator="lessThan" stopIfTrue="1">
      <formula>0</formula>
    </cfRule>
    <cfRule type="cellIs" priority="5" dxfId="0" operator="lessThan" stopIfTrue="1">
      <formula>0</formula>
    </cfRule>
  </conditionalFormatting>
  <conditionalFormatting sqref="E48:E52">
    <cfRule type="cellIs" priority="1" dxfId="0" operator="greaterThan" stopIfTrue="1">
      <formula>$D$46+750</formula>
    </cfRule>
  </conditionalFormatting>
  <printOptions gridLines="1"/>
  <pageMargins left="0.25" right="0.25" top="0.65" bottom="0" header="0.25" footer="0"/>
  <pageSetup horizontalDpi="600" verticalDpi="600" orientation="portrait" scale="93" r:id="rId1"/>
  <headerFooter alignWithMargins="0">
    <oddHeader>&amp;L&amp;"Arial,Bold"&amp;14Refurbished / Used&amp;C&amp;"Arial,Bold"&amp;16Profit &amp; Loss Worksheet&amp;R&amp;"Arial,Bold"&amp;14Hagah Enterprises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Compare Business Systems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Lee</dc:creator>
  <cp:keywords/>
  <dc:description/>
  <cp:lastModifiedBy>Jonathan Lee</cp:lastModifiedBy>
  <cp:lastPrinted>2022-08-31T00:47:26Z</cp:lastPrinted>
  <dcterms:created xsi:type="dcterms:W3CDTF">2003-12-10T16:57:34Z</dcterms:created>
  <dcterms:modified xsi:type="dcterms:W3CDTF">2022-08-31T00:47:38Z</dcterms:modified>
  <cp:category/>
  <cp:version/>
  <cp:contentType/>
  <cp:contentStatus/>
</cp:coreProperties>
</file>